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scalmalingue/Documents/07-LOGICIELS/Projets/Modèle comparatif budget/"/>
    </mc:Choice>
  </mc:AlternateContent>
  <xr:revisionPtr revIDLastSave="0" documentId="13_ncr:1_{B2AE05A0-B303-9645-80D8-D48CB3465F39}" xr6:coauthVersionLast="45" xr6:coauthVersionMax="45" xr10:uidLastSave="{00000000-0000-0000-0000-000000000000}"/>
  <bookViews>
    <workbookView xWindow="2960" yWindow="1860" windowWidth="30260" windowHeight="17440" activeTab="3" xr2:uid="{08C8B77D-4A03-BB4A-894C-36E9EFF1D848}"/>
  </bookViews>
  <sheets>
    <sheet name="Budget et réalisé - Ex 1" sheetId="14" r:id="rId1"/>
    <sheet name="Budget et réalisé - Ex 2" sheetId="15" r:id="rId2"/>
    <sheet name="Budget et réalisé - Ex 3" sheetId="17" r:id="rId3"/>
    <sheet name="Graphs" sheetId="16" r:id="rId4"/>
    <sheet name="Budget" sheetId="1" r:id="rId5"/>
    <sheet name="01" sheetId="2" r:id="rId6"/>
    <sheet name="02" sheetId="3" r:id="rId7"/>
    <sheet name="03" sheetId="4" r:id="rId8"/>
    <sheet name="04" sheetId="5" r:id="rId9"/>
    <sheet name="05" sheetId="6" r:id="rId10"/>
    <sheet name="06" sheetId="7" r:id="rId11"/>
    <sheet name="07" sheetId="8" r:id="rId12"/>
    <sheet name="08" sheetId="9" r:id="rId13"/>
    <sheet name="09" sheetId="10" r:id="rId14"/>
    <sheet name="10" sheetId="11" r:id="rId15"/>
    <sheet name="11" sheetId="12" r:id="rId16"/>
    <sheet name="12" sheetId="13" r:id="rId17"/>
  </sheets>
  <definedNames>
    <definedName name="_xlchart.v1.0" hidden="1">'Budget et réalisé - Ex 2'!$B$35:$D$35</definedName>
    <definedName name="_xlchart.v1.1" hidden="1">'Budget et réalisé - Ex 2'!$B$6:$M$6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4" i="17" l="1"/>
  <c r="L84" i="17"/>
  <c r="K84" i="17"/>
  <c r="J84" i="17"/>
  <c r="I84" i="17"/>
  <c r="H84" i="17"/>
  <c r="G84" i="17"/>
  <c r="F84" i="17"/>
  <c r="E84" i="17"/>
  <c r="D84" i="17"/>
  <c r="C84" i="17"/>
  <c r="B84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M84" i="15"/>
  <c r="L84" i="15"/>
  <c r="K84" i="15"/>
  <c r="J84" i="15"/>
  <c r="I84" i="15"/>
  <c r="H84" i="15"/>
  <c r="G84" i="15"/>
  <c r="F84" i="15"/>
  <c r="E84" i="15"/>
  <c r="D84" i="15"/>
  <c r="C84" i="15"/>
  <c r="B84" i="15"/>
  <c r="M81" i="15"/>
  <c r="L81" i="15"/>
  <c r="K81" i="15"/>
  <c r="J81" i="15"/>
  <c r="I81" i="15"/>
  <c r="H81" i="15"/>
  <c r="G81" i="15"/>
  <c r="F81" i="15"/>
  <c r="E81" i="15"/>
  <c r="D81" i="15"/>
  <c r="C81" i="15"/>
  <c r="B81" i="15"/>
  <c r="M55" i="17"/>
  <c r="L55" i="17"/>
  <c r="K55" i="17"/>
  <c r="J55" i="17"/>
  <c r="I55" i="17"/>
  <c r="H55" i="17"/>
  <c r="G55" i="17"/>
  <c r="F55" i="17"/>
  <c r="E55" i="17"/>
  <c r="D55" i="17"/>
  <c r="M54" i="17"/>
  <c r="L54" i="17"/>
  <c r="K54" i="17"/>
  <c r="J54" i="17"/>
  <c r="I54" i="17"/>
  <c r="H54" i="17"/>
  <c r="G54" i="17"/>
  <c r="F54" i="17"/>
  <c r="E54" i="17"/>
  <c r="D54" i="17"/>
  <c r="M52" i="17"/>
  <c r="L52" i="17"/>
  <c r="K52" i="17"/>
  <c r="J52" i="17"/>
  <c r="I52" i="17"/>
  <c r="H52" i="17"/>
  <c r="G52" i="17"/>
  <c r="F52" i="17"/>
  <c r="E52" i="17"/>
  <c r="D52" i="17"/>
  <c r="M51" i="17"/>
  <c r="L51" i="17"/>
  <c r="K51" i="17"/>
  <c r="J51" i="17"/>
  <c r="I51" i="17"/>
  <c r="H51" i="17"/>
  <c r="G51" i="17"/>
  <c r="F51" i="17"/>
  <c r="E51" i="17"/>
  <c r="D51" i="17"/>
  <c r="M50" i="17"/>
  <c r="L50" i="17"/>
  <c r="K50" i="17"/>
  <c r="J50" i="17"/>
  <c r="I50" i="17"/>
  <c r="H50" i="17"/>
  <c r="G50" i="17"/>
  <c r="F50" i="17"/>
  <c r="E50" i="17"/>
  <c r="D50" i="17"/>
  <c r="M48" i="17"/>
  <c r="L48" i="17"/>
  <c r="K48" i="17"/>
  <c r="J48" i="17"/>
  <c r="I48" i="17"/>
  <c r="H48" i="17"/>
  <c r="G48" i="17"/>
  <c r="F48" i="17"/>
  <c r="E48" i="17"/>
  <c r="D48" i="17"/>
  <c r="M47" i="17"/>
  <c r="L47" i="17"/>
  <c r="K47" i="17"/>
  <c r="J47" i="17"/>
  <c r="I47" i="17"/>
  <c r="H47" i="17"/>
  <c r="G47" i="17"/>
  <c r="F47" i="17"/>
  <c r="E47" i="17"/>
  <c r="D47" i="17"/>
  <c r="M46" i="17"/>
  <c r="L46" i="17"/>
  <c r="K46" i="17"/>
  <c r="J46" i="17"/>
  <c r="I46" i="17"/>
  <c r="H46" i="17"/>
  <c r="G46" i="17"/>
  <c r="F46" i="17"/>
  <c r="E46" i="17"/>
  <c r="D46" i="17"/>
  <c r="M45" i="17"/>
  <c r="L45" i="17"/>
  <c r="K45" i="17"/>
  <c r="J45" i="17"/>
  <c r="I45" i="17"/>
  <c r="H45" i="17"/>
  <c r="G45" i="17"/>
  <c r="F45" i="17"/>
  <c r="E45" i="17"/>
  <c r="D45" i="17"/>
  <c r="M44" i="17"/>
  <c r="L44" i="17"/>
  <c r="K44" i="17"/>
  <c r="J44" i="17"/>
  <c r="I44" i="17"/>
  <c r="H44" i="17"/>
  <c r="G44" i="17"/>
  <c r="F44" i="17"/>
  <c r="E44" i="17"/>
  <c r="D44" i="17"/>
  <c r="M43" i="17"/>
  <c r="L43" i="17"/>
  <c r="K43" i="17"/>
  <c r="J43" i="17"/>
  <c r="I43" i="17"/>
  <c r="H43" i="17"/>
  <c r="G43" i="17"/>
  <c r="F43" i="17"/>
  <c r="E43" i="17"/>
  <c r="D43" i="17"/>
  <c r="M42" i="17"/>
  <c r="L42" i="17"/>
  <c r="K42" i="17"/>
  <c r="J42" i="17"/>
  <c r="I42" i="17"/>
  <c r="H42" i="17"/>
  <c r="G42" i="17"/>
  <c r="F42" i="17"/>
  <c r="E42" i="17"/>
  <c r="D42" i="17"/>
  <c r="M41" i="17"/>
  <c r="L41" i="17"/>
  <c r="K41" i="17"/>
  <c r="J41" i="17"/>
  <c r="I41" i="17"/>
  <c r="H41" i="17"/>
  <c r="G41" i="17"/>
  <c r="F41" i="17"/>
  <c r="E41" i="17"/>
  <c r="D41" i="17"/>
  <c r="M40" i="17"/>
  <c r="L40" i="17"/>
  <c r="K40" i="17"/>
  <c r="J40" i="17"/>
  <c r="I40" i="17"/>
  <c r="H40" i="17"/>
  <c r="G40" i="17"/>
  <c r="F40" i="17"/>
  <c r="E40" i="17"/>
  <c r="D40" i="17"/>
  <c r="M39" i="17"/>
  <c r="L39" i="17"/>
  <c r="K39" i="17"/>
  <c r="J39" i="17"/>
  <c r="I39" i="17"/>
  <c r="H39" i="17"/>
  <c r="G39" i="17"/>
  <c r="F39" i="17"/>
  <c r="E39" i="17"/>
  <c r="D39" i="17"/>
  <c r="M38" i="17"/>
  <c r="L38" i="17"/>
  <c r="K38" i="17"/>
  <c r="J38" i="17"/>
  <c r="I38" i="17"/>
  <c r="H38" i="17"/>
  <c r="G38" i="17"/>
  <c r="F38" i="17"/>
  <c r="E38" i="17"/>
  <c r="D38" i="17"/>
  <c r="M37" i="17"/>
  <c r="L37" i="17"/>
  <c r="K37" i="17"/>
  <c r="J37" i="17"/>
  <c r="I37" i="17"/>
  <c r="H37" i="17"/>
  <c r="G37" i="17"/>
  <c r="F37" i="17"/>
  <c r="E37" i="17"/>
  <c r="D37" i="17"/>
  <c r="M35" i="17"/>
  <c r="L35" i="17"/>
  <c r="K35" i="17"/>
  <c r="J35" i="17"/>
  <c r="I35" i="17"/>
  <c r="H35" i="17"/>
  <c r="G35" i="17"/>
  <c r="F35" i="17"/>
  <c r="E35" i="17"/>
  <c r="D35" i="17"/>
  <c r="M34" i="17"/>
  <c r="L34" i="17"/>
  <c r="K34" i="17"/>
  <c r="J34" i="17"/>
  <c r="I34" i="17"/>
  <c r="H34" i="17"/>
  <c r="G34" i="17"/>
  <c r="F34" i="17"/>
  <c r="E34" i="17"/>
  <c r="D34" i="17"/>
  <c r="M33" i="17"/>
  <c r="L33" i="17"/>
  <c r="K33" i="17"/>
  <c r="J33" i="17"/>
  <c r="I33" i="17"/>
  <c r="H33" i="17"/>
  <c r="G33" i="17"/>
  <c r="F33" i="17"/>
  <c r="E33" i="17"/>
  <c r="D33" i="17"/>
  <c r="M32" i="17"/>
  <c r="L32" i="17"/>
  <c r="K32" i="17"/>
  <c r="J32" i="17"/>
  <c r="I32" i="17"/>
  <c r="H32" i="17"/>
  <c r="G32" i="17"/>
  <c r="F32" i="17"/>
  <c r="E32" i="17"/>
  <c r="D32" i="17"/>
  <c r="C55" i="17"/>
  <c r="C54" i="17"/>
  <c r="C52" i="17"/>
  <c r="C51" i="17"/>
  <c r="C50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5" i="17"/>
  <c r="C34" i="17"/>
  <c r="C33" i="17"/>
  <c r="C32" i="17"/>
  <c r="B55" i="17"/>
  <c r="B54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5" i="17"/>
  <c r="B34" i="17"/>
  <c r="B33" i="17"/>
  <c r="B32" i="17"/>
  <c r="B59" i="17"/>
  <c r="D26" i="17"/>
  <c r="E26" i="17" s="1"/>
  <c r="F26" i="17" s="1"/>
  <c r="G26" i="17" s="1"/>
  <c r="H26" i="17" s="1"/>
  <c r="I26" i="17" s="1"/>
  <c r="J26" i="17" s="1"/>
  <c r="K26" i="17" s="1"/>
  <c r="L26" i="17" s="1"/>
  <c r="M26" i="17" s="1"/>
  <c r="D25" i="17"/>
  <c r="E25" i="17" s="1"/>
  <c r="F25" i="17" s="1"/>
  <c r="G25" i="17" s="1"/>
  <c r="H25" i="17" s="1"/>
  <c r="I25" i="17" s="1"/>
  <c r="J25" i="17" s="1"/>
  <c r="K25" i="17" s="1"/>
  <c r="L25" i="17" s="1"/>
  <c r="M25" i="17" s="1"/>
  <c r="D23" i="17"/>
  <c r="E23" i="17" s="1"/>
  <c r="F23" i="17" s="1"/>
  <c r="G23" i="17" s="1"/>
  <c r="H23" i="17" s="1"/>
  <c r="I23" i="17" s="1"/>
  <c r="J23" i="17" s="1"/>
  <c r="K23" i="17" s="1"/>
  <c r="L23" i="17" s="1"/>
  <c r="M23" i="17" s="1"/>
  <c r="D22" i="17"/>
  <c r="E22" i="17" s="1"/>
  <c r="F22" i="17" s="1"/>
  <c r="G22" i="17" s="1"/>
  <c r="H22" i="17" s="1"/>
  <c r="I22" i="17" s="1"/>
  <c r="J22" i="17" s="1"/>
  <c r="K22" i="17" s="1"/>
  <c r="L22" i="17" s="1"/>
  <c r="M22" i="17" s="1"/>
  <c r="D21" i="17"/>
  <c r="E21" i="17" s="1"/>
  <c r="F21" i="17" s="1"/>
  <c r="G21" i="17" s="1"/>
  <c r="H21" i="17" s="1"/>
  <c r="I21" i="17" s="1"/>
  <c r="J21" i="17" s="1"/>
  <c r="K21" i="17" s="1"/>
  <c r="L21" i="17" s="1"/>
  <c r="M21" i="17" s="1"/>
  <c r="D19" i="17"/>
  <c r="E19" i="17" s="1"/>
  <c r="F19" i="17" s="1"/>
  <c r="G19" i="17" s="1"/>
  <c r="H19" i="17" s="1"/>
  <c r="I19" i="17" s="1"/>
  <c r="J19" i="17" s="1"/>
  <c r="K19" i="17" s="1"/>
  <c r="L19" i="17" s="1"/>
  <c r="M19" i="17" s="1"/>
  <c r="D18" i="17"/>
  <c r="E18" i="17" s="1"/>
  <c r="F18" i="17" s="1"/>
  <c r="G18" i="17" s="1"/>
  <c r="H18" i="17" s="1"/>
  <c r="I18" i="17" s="1"/>
  <c r="J18" i="17" s="1"/>
  <c r="K18" i="17" s="1"/>
  <c r="L18" i="17" s="1"/>
  <c r="M18" i="17" s="1"/>
  <c r="D17" i="17"/>
  <c r="E17" i="17" s="1"/>
  <c r="F17" i="17" s="1"/>
  <c r="G17" i="17" s="1"/>
  <c r="H17" i="17" s="1"/>
  <c r="I17" i="17" s="1"/>
  <c r="J17" i="17" s="1"/>
  <c r="K17" i="17" s="1"/>
  <c r="L17" i="17" s="1"/>
  <c r="M17" i="17" s="1"/>
  <c r="D16" i="17"/>
  <c r="E16" i="17" s="1"/>
  <c r="F16" i="17" s="1"/>
  <c r="G16" i="17" s="1"/>
  <c r="H16" i="17" s="1"/>
  <c r="I16" i="17" s="1"/>
  <c r="J16" i="17" s="1"/>
  <c r="K16" i="17" s="1"/>
  <c r="L16" i="17" s="1"/>
  <c r="M16" i="17" s="1"/>
  <c r="D15" i="17"/>
  <c r="E15" i="17" s="1"/>
  <c r="F15" i="17" s="1"/>
  <c r="G15" i="17" s="1"/>
  <c r="H15" i="17" s="1"/>
  <c r="I15" i="17" s="1"/>
  <c r="J15" i="17" s="1"/>
  <c r="K15" i="17" s="1"/>
  <c r="L15" i="17" s="1"/>
  <c r="M15" i="17" s="1"/>
  <c r="D14" i="17"/>
  <c r="E14" i="17" s="1"/>
  <c r="F14" i="17" s="1"/>
  <c r="G14" i="17" s="1"/>
  <c r="H14" i="17" s="1"/>
  <c r="I14" i="17" s="1"/>
  <c r="J14" i="17" s="1"/>
  <c r="K14" i="17" s="1"/>
  <c r="L14" i="17" s="1"/>
  <c r="M14" i="17" s="1"/>
  <c r="D13" i="17"/>
  <c r="E13" i="17" s="1"/>
  <c r="F13" i="17" s="1"/>
  <c r="G13" i="17" s="1"/>
  <c r="H13" i="17" s="1"/>
  <c r="I13" i="17" s="1"/>
  <c r="J13" i="17" s="1"/>
  <c r="K13" i="17" s="1"/>
  <c r="L13" i="17" s="1"/>
  <c r="M13" i="17" s="1"/>
  <c r="D12" i="17"/>
  <c r="E12" i="17" s="1"/>
  <c r="F12" i="17" s="1"/>
  <c r="G12" i="17" s="1"/>
  <c r="H12" i="17" s="1"/>
  <c r="I12" i="17" s="1"/>
  <c r="J12" i="17" s="1"/>
  <c r="K12" i="17" s="1"/>
  <c r="L12" i="17" s="1"/>
  <c r="M12" i="17" s="1"/>
  <c r="D11" i="17"/>
  <c r="E11" i="17" s="1"/>
  <c r="F11" i="17" s="1"/>
  <c r="G11" i="17" s="1"/>
  <c r="H11" i="17" s="1"/>
  <c r="I11" i="17" s="1"/>
  <c r="J11" i="17" s="1"/>
  <c r="K11" i="17" s="1"/>
  <c r="L11" i="17" s="1"/>
  <c r="M11" i="17" s="1"/>
  <c r="D10" i="17"/>
  <c r="E10" i="17" s="1"/>
  <c r="F10" i="17" s="1"/>
  <c r="G10" i="17" s="1"/>
  <c r="H10" i="17" s="1"/>
  <c r="I10" i="17" s="1"/>
  <c r="J10" i="17" s="1"/>
  <c r="K10" i="17" s="1"/>
  <c r="L10" i="17" s="1"/>
  <c r="M10" i="17" s="1"/>
  <c r="D9" i="17"/>
  <c r="E9" i="17" s="1"/>
  <c r="F9" i="17" s="1"/>
  <c r="G9" i="17" s="1"/>
  <c r="H9" i="17" s="1"/>
  <c r="I9" i="17" s="1"/>
  <c r="J9" i="17" s="1"/>
  <c r="K9" i="17" s="1"/>
  <c r="L9" i="17" s="1"/>
  <c r="M9" i="17" s="1"/>
  <c r="D8" i="17"/>
  <c r="E8" i="17" s="1"/>
  <c r="F8" i="17" s="1"/>
  <c r="G8" i="17" s="1"/>
  <c r="H8" i="17" s="1"/>
  <c r="I8" i="17" s="1"/>
  <c r="J8" i="17" s="1"/>
  <c r="K8" i="17" s="1"/>
  <c r="L8" i="17" s="1"/>
  <c r="M8" i="17" s="1"/>
  <c r="D6" i="17"/>
  <c r="E6" i="17" s="1"/>
  <c r="F6" i="17" s="1"/>
  <c r="G6" i="17" s="1"/>
  <c r="H6" i="17" s="1"/>
  <c r="I6" i="17" s="1"/>
  <c r="J6" i="17" s="1"/>
  <c r="K6" i="17" s="1"/>
  <c r="L6" i="17" s="1"/>
  <c r="M6" i="17" s="1"/>
  <c r="D5" i="17"/>
  <c r="E5" i="17" s="1"/>
  <c r="F5" i="17" s="1"/>
  <c r="G5" i="17" s="1"/>
  <c r="H5" i="17" s="1"/>
  <c r="I5" i="17" s="1"/>
  <c r="J5" i="17" s="1"/>
  <c r="K5" i="17" s="1"/>
  <c r="L5" i="17" s="1"/>
  <c r="M5" i="17" s="1"/>
  <c r="D4" i="17"/>
  <c r="E4" i="17" s="1"/>
  <c r="F4" i="17" s="1"/>
  <c r="G4" i="17" s="1"/>
  <c r="H4" i="17" s="1"/>
  <c r="I4" i="17" s="1"/>
  <c r="J4" i="17" s="1"/>
  <c r="K4" i="17" s="1"/>
  <c r="L4" i="17" s="1"/>
  <c r="M4" i="17" s="1"/>
  <c r="D3" i="17"/>
  <c r="E3" i="17" s="1"/>
  <c r="F3" i="17" s="1"/>
  <c r="G3" i="17" s="1"/>
  <c r="H3" i="17" s="1"/>
  <c r="I3" i="17" s="1"/>
  <c r="J3" i="17" s="1"/>
  <c r="K3" i="17" s="1"/>
  <c r="L3" i="17" s="1"/>
  <c r="M3" i="17" s="1"/>
  <c r="C26" i="17"/>
  <c r="C25" i="17"/>
  <c r="C23" i="17"/>
  <c r="C22" i="17"/>
  <c r="C21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6" i="17"/>
  <c r="C5" i="17"/>
  <c r="C4" i="17"/>
  <c r="C3" i="17"/>
  <c r="B30" i="17"/>
  <c r="B1" i="17"/>
  <c r="M77" i="17"/>
  <c r="L77" i="17"/>
  <c r="K77" i="17"/>
  <c r="J77" i="17"/>
  <c r="I77" i="17"/>
  <c r="H77" i="17"/>
  <c r="G77" i="17"/>
  <c r="F77" i="17"/>
  <c r="E77" i="17"/>
  <c r="B25" i="17"/>
  <c r="B22" i="17"/>
  <c r="B21" i="17"/>
  <c r="B17" i="17"/>
  <c r="B16" i="17"/>
  <c r="B15" i="17"/>
  <c r="B14" i="17"/>
  <c r="B13" i="17"/>
  <c r="B12" i="17"/>
  <c r="B11" i="17"/>
  <c r="B10" i="17"/>
  <c r="B9" i="17"/>
  <c r="B8" i="17"/>
  <c r="B5" i="17"/>
  <c r="B4" i="17"/>
  <c r="B3" i="17"/>
  <c r="D77" i="15"/>
  <c r="C77" i="15"/>
  <c r="B66" i="15"/>
  <c r="B76" i="15"/>
  <c r="B77" i="15" s="1"/>
  <c r="B75" i="15"/>
  <c r="N64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M64" i="15"/>
  <c r="L64" i="15"/>
  <c r="K64" i="15"/>
  <c r="J64" i="15"/>
  <c r="I64" i="15"/>
  <c r="H64" i="15"/>
  <c r="G64" i="15"/>
  <c r="F64" i="15"/>
  <c r="E64" i="15"/>
  <c r="D64" i="15"/>
  <c r="C64" i="15"/>
  <c r="B64" i="15"/>
  <c r="N83" i="15"/>
  <c r="N80" i="15"/>
  <c r="N79" i="15"/>
  <c r="M83" i="15"/>
  <c r="L83" i="15"/>
  <c r="K83" i="15"/>
  <c r="J83" i="15"/>
  <c r="I83" i="15"/>
  <c r="H83" i="15"/>
  <c r="G83" i="15"/>
  <c r="F83" i="15"/>
  <c r="E83" i="15"/>
  <c r="D83" i="15"/>
  <c r="C83" i="15"/>
  <c r="B83" i="15"/>
  <c r="M80" i="15"/>
  <c r="L80" i="15"/>
  <c r="K80" i="15"/>
  <c r="J80" i="15"/>
  <c r="I80" i="15"/>
  <c r="H80" i="15"/>
  <c r="G80" i="15"/>
  <c r="F80" i="15"/>
  <c r="E80" i="15"/>
  <c r="D80" i="15"/>
  <c r="C80" i="15"/>
  <c r="B80" i="15"/>
  <c r="M79" i="15"/>
  <c r="L79" i="15"/>
  <c r="K79" i="15"/>
  <c r="J79" i="15"/>
  <c r="I79" i="15"/>
  <c r="H79" i="15"/>
  <c r="G79" i="15"/>
  <c r="F79" i="15"/>
  <c r="E79" i="15"/>
  <c r="D79" i="15"/>
  <c r="C79" i="15"/>
  <c r="B79" i="15"/>
  <c r="N75" i="15"/>
  <c r="N74" i="15"/>
  <c r="N73" i="15"/>
  <c r="N72" i="15"/>
  <c r="N71" i="15"/>
  <c r="N70" i="15"/>
  <c r="N69" i="15"/>
  <c r="N68" i="15"/>
  <c r="N67" i="15"/>
  <c r="N66" i="15"/>
  <c r="M75" i="15"/>
  <c r="L75" i="15"/>
  <c r="K75" i="15"/>
  <c r="J75" i="15"/>
  <c r="I75" i="15"/>
  <c r="H75" i="15"/>
  <c r="G75" i="15"/>
  <c r="F75" i="15"/>
  <c r="E75" i="15"/>
  <c r="D75" i="15"/>
  <c r="C75" i="15"/>
  <c r="M74" i="15"/>
  <c r="L74" i="15"/>
  <c r="K74" i="15"/>
  <c r="J74" i="15"/>
  <c r="I74" i="15"/>
  <c r="H74" i="15"/>
  <c r="G74" i="15"/>
  <c r="F74" i="15"/>
  <c r="E74" i="15"/>
  <c r="D74" i="15"/>
  <c r="C74" i="15"/>
  <c r="B74" i="15"/>
  <c r="M73" i="15"/>
  <c r="L73" i="15"/>
  <c r="K73" i="15"/>
  <c r="J73" i="15"/>
  <c r="I73" i="15"/>
  <c r="H73" i="15"/>
  <c r="G73" i="15"/>
  <c r="F73" i="15"/>
  <c r="E73" i="15"/>
  <c r="D73" i="15"/>
  <c r="C73" i="15"/>
  <c r="B73" i="15"/>
  <c r="M72" i="15"/>
  <c r="L72" i="15"/>
  <c r="K72" i="15"/>
  <c r="J72" i="15"/>
  <c r="I72" i="15"/>
  <c r="H72" i="15"/>
  <c r="G72" i="15"/>
  <c r="F72" i="15"/>
  <c r="E72" i="15"/>
  <c r="D72" i="15"/>
  <c r="C72" i="15"/>
  <c r="B72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M70" i="15"/>
  <c r="L70" i="15"/>
  <c r="K70" i="15"/>
  <c r="J70" i="15"/>
  <c r="I70" i="15"/>
  <c r="H70" i="15"/>
  <c r="G70" i="15"/>
  <c r="F70" i="15"/>
  <c r="E70" i="15"/>
  <c r="D70" i="15"/>
  <c r="C70" i="15"/>
  <c r="B70" i="15"/>
  <c r="M69" i="15"/>
  <c r="L69" i="15"/>
  <c r="K69" i="15"/>
  <c r="J69" i="15"/>
  <c r="I69" i="15"/>
  <c r="H69" i="15"/>
  <c r="G69" i="15"/>
  <c r="F69" i="15"/>
  <c r="E69" i="15"/>
  <c r="D69" i="15"/>
  <c r="C69" i="15"/>
  <c r="B69" i="15"/>
  <c r="M68" i="15"/>
  <c r="L68" i="15"/>
  <c r="K68" i="15"/>
  <c r="J68" i="15"/>
  <c r="I68" i="15"/>
  <c r="H68" i="15"/>
  <c r="G68" i="15"/>
  <c r="F68" i="15"/>
  <c r="E68" i="15"/>
  <c r="D68" i="15"/>
  <c r="C68" i="15"/>
  <c r="B68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M66" i="15"/>
  <c r="L66" i="15"/>
  <c r="K66" i="15"/>
  <c r="J66" i="15"/>
  <c r="I66" i="15"/>
  <c r="H66" i="15"/>
  <c r="G66" i="15"/>
  <c r="F66" i="15"/>
  <c r="E66" i="15"/>
  <c r="D66" i="15"/>
  <c r="C66" i="15"/>
  <c r="N63" i="15"/>
  <c r="N62" i="15"/>
  <c r="N61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2" i="15"/>
  <c r="L22" i="15"/>
  <c r="K22" i="15"/>
  <c r="J22" i="15"/>
  <c r="I22" i="15"/>
  <c r="H22" i="15"/>
  <c r="G22" i="15"/>
  <c r="F22" i="15"/>
  <c r="N22" i="15" s="1"/>
  <c r="E22" i="15"/>
  <c r="D22" i="15"/>
  <c r="C22" i="15"/>
  <c r="B22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1" i="15" s="1"/>
  <c r="M17" i="15"/>
  <c r="L17" i="15"/>
  <c r="K17" i="15"/>
  <c r="J17" i="15"/>
  <c r="I17" i="15"/>
  <c r="H17" i="15"/>
  <c r="G17" i="15"/>
  <c r="F17" i="15"/>
  <c r="N17" i="15" s="1"/>
  <c r="E17" i="15"/>
  <c r="D17" i="15"/>
  <c r="C17" i="15"/>
  <c r="B17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N16" i="15" s="1"/>
  <c r="M15" i="15"/>
  <c r="L15" i="15"/>
  <c r="K15" i="15"/>
  <c r="J15" i="15"/>
  <c r="I15" i="15"/>
  <c r="H15" i="15"/>
  <c r="G15" i="15"/>
  <c r="F15" i="15"/>
  <c r="N15" i="15" s="1"/>
  <c r="E15" i="15"/>
  <c r="D15" i="15"/>
  <c r="C15" i="15"/>
  <c r="B15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N13" i="15" s="1"/>
  <c r="M12" i="15"/>
  <c r="L12" i="15"/>
  <c r="K12" i="15"/>
  <c r="J12" i="15"/>
  <c r="I12" i="15"/>
  <c r="H12" i="15"/>
  <c r="G12" i="15"/>
  <c r="F12" i="15"/>
  <c r="E12" i="15"/>
  <c r="D12" i="15"/>
  <c r="C12" i="15"/>
  <c r="B12" i="15"/>
  <c r="N12" i="15" s="1"/>
  <c r="M11" i="15"/>
  <c r="L11" i="15"/>
  <c r="K11" i="15"/>
  <c r="J11" i="15"/>
  <c r="I11" i="15"/>
  <c r="H11" i="15"/>
  <c r="G11" i="15"/>
  <c r="F11" i="15"/>
  <c r="N11" i="15" s="1"/>
  <c r="E11" i="15"/>
  <c r="D11" i="15"/>
  <c r="C11" i="15"/>
  <c r="B11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N10" i="15" s="1"/>
  <c r="M9" i="15"/>
  <c r="L9" i="15"/>
  <c r="K9" i="15"/>
  <c r="J9" i="15"/>
  <c r="I9" i="15"/>
  <c r="I18" i="15" s="1"/>
  <c r="H9" i="15"/>
  <c r="G9" i="15"/>
  <c r="G18" i="15" s="1"/>
  <c r="F9" i="15"/>
  <c r="N9" i="15" s="1"/>
  <c r="E9" i="15"/>
  <c r="D9" i="15"/>
  <c r="C9" i="15"/>
  <c r="B9" i="15"/>
  <c r="M8" i="15"/>
  <c r="L8" i="15"/>
  <c r="L18" i="15" s="1"/>
  <c r="K8" i="15"/>
  <c r="K18" i="15" s="1"/>
  <c r="J8" i="15"/>
  <c r="I8" i="15"/>
  <c r="H8" i="15"/>
  <c r="G8" i="15"/>
  <c r="F8" i="15"/>
  <c r="E8" i="15"/>
  <c r="D8" i="15"/>
  <c r="D18" i="15" s="1"/>
  <c r="C8" i="15"/>
  <c r="C18" i="15" s="1"/>
  <c r="B8" i="15"/>
  <c r="M5" i="15"/>
  <c r="L5" i="15"/>
  <c r="K5" i="15"/>
  <c r="J5" i="15"/>
  <c r="I5" i="15"/>
  <c r="H5" i="15"/>
  <c r="G5" i="15"/>
  <c r="F5" i="15"/>
  <c r="N5" i="15" s="1"/>
  <c r="E5" i="15"/>
  <c r="D5" i="15"/>
  <c r="C5" i="15"/>
  <c r="B5" i="15"/>
  <c r="M4" i="15"/>
  <c r="L4" i="15"/>
  <c r="L6" i="15" s="1"/>
  <c r="K4" i="15"/>
  <c r="J4" i="15"/>
  <c r="J18" i="15" s="1"/>
  <c r="I4" i="15"/>
  <c r="H4" i="15"/>
  <c r="G4" i="15"/>
  <c r="F4" i="15"/>
  <c r="E4" i="15"/>
  <c r="D4" i="15"/>
  <c r="D6" i="15" s="1"/>
  <c r="C4" i="15"/>
  <c r="B4" i="15"/>
  <c r="N14" i="15" s="1"/>
  <c r="M3" i="15"/>
  <c r="L3" i="15"/>
  <c r="K3" i="15"/>
  <c r="J3" i="15"/>
  <c r="I3" i="15"/>
  <c r="H3" i="15"/>
  <c r="G3" i="15"/>
  <c r="G6" i="15" s="1"/>
  <c r="F3" i="15"/>
  <c r="N3" i="15" s="1"/>
  <c r="E3" i="15"/>
  <c r="D3" i="15"/>
  <c r="C3" i="15"/>
  <c r="B3" i="15"/>
  <c r="B59" i="15"/>
  <c r="M77" i="15"/>
  <c r="L77" i="15"/>
  <c r="K77" i="15"/>
  <c r="J77" i="15"/>
  <c r="I77" i="15"/>
  <c r="H77" i="15"/>
  <c r="G77" i="15"/>
  <c r="F77" i="15"/>
  <c r="E77" i="15"/>
  <c r="B30" i="15"/>
  <c r="M55" i="15"/>
  <c r="M54" i="15"/>
  <c r="M52" i="15"/>
  <c r="M51" i="15"/>
  <c r="M50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5" i="15"/>
  <c r="M34" i="15"/>
  <c r="M33" i="15"/>
  <c r="M32" i="15"/>
  <c r="L55" i="15"/>
  <c r="L54" i="15"/>
  <c r="L52" i="15"/>
  <c r="L51" i="15"/>
  <c r="L50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5" i="15"/>
  <c r="L34" i="15"/>
  <c r="L33" i="15"/>
  <c r="L32" i="15"/>
  <c r="K55" i="15"/>
  <c r="K54" i="15"/>
  <c r="K52" i="15"/>
  <c r="K51" i="15"/>
  <c r="K50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5" i="15"/>
  <c r="K34" i="15"/>
  <c r="K33" i="15"/>
  <c r="K32" i="15"/>
  <c r="J55" i="15"/>
  <c r="J54" i="15"/>
  <c r="J52" i="15"/>
  <c r="J51" i="15"/>
  <c r="J50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5" i="15"/>
  <c r="J34" i="15"/>
  <c r="J33" i="15"/>
  <c r="J32" i="15"/>
  <c r="I55" i="15"/>
  <c r="I54" i="15"/>
  <c r="I52" i="15"/>
  <c r="I51" i="15"/>
  <c r="I50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5" i="15"/>
  <c r="I34" i="15"/>
  <c r="I33" i="15"/>
  <c r="I32" i="15"/>
  <c r="H55" i="15"/>
  <c r="H54" i="15"/>
  <c r="H52" i="15"/>
  <c r="H51" i="15"/>
  <c r="H50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5" i="15"/>
  <c r="H34" i="15"/>
  <c r="H33" i="15"/>
  <c r="H32" i="15"/>
  <c r="G55" i="15"/>
  <c r="G54" i="15"/>
  <c r="G52" i="15"/>
  <c r="G51" i="15"/>
  <c r="G50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5" i="15"/>
  <c r="G34" i="15"/>
  <c r="G33" i="15"/>
  <c r="G32" i="15"/>
  <c r="F55" i="15"/>
  <c r="F54" i="15"/>
  <c r="F52" i="15"/>
  <c r="F51" i="15"/>
  <c r="F50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5" i="15"/>
  <c r="F34" i="15"/>
  <c r="F33" i="15"/>
  <c r="F32" i="15"/>
  <c r="E55" i="15"/>
  <c r="E54" i="15"/>
  <c r="E52" i="15"/>
  <c r="E51" i="15"/>
  <c r="E50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5" i="15"/>
  <c r="E34" i="15"/>
  <c r="E33" i="15"/>
  <c r="E32" i="15"/>
  <c r="D55" i="15"/>
  <c r="D54" i="15"/>
  <c r="D52" i="15"/>
  <c r="D51" i="15"/>
  <c r="D50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5" i="15"/>
  <c r="D34" i="15"/>
  <c r="D33" i="15"/>
  <c r="D32" i="15"/>
  <c r="C55" i="15"/>
  <c r="C54" i="15"/>
  <c r="C52" i="15"/>
  <c r="C51" i="15"/>
  <c r="C50" i="15"/>
  <c r="C48" i="15"/>
  <c r="C47" i="15"/>
  <c r="C46" i="15"/>
  <c r="C45" i="15"/>
  <c r="C44" i="15"/>
  <c r="N44" i="15" s="1"/>
  <c r="C43" i="15"/>
  <c r="C42" i="15"/>
  <c r="C41" i="15"/>
  <c r="C40" i="15"/>
  <c r="C39" i="15"/>
  <c r="C38" i="15"/>
  <c r="C37" i="15"/>
  <c r="C35" i="15"/>
  <c r="C34" i="15"/>
  <c r="C33" i="15"/>
  <c r="C32" i="15"/>
  <c r="N34" i="15"/>
  <c r="B55" i="15"/>
  <c r="B54" i="15"/>
  <c r="B52" i="15"/>
  <c r="B51" i="15"/>
  <c r="B50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5" i="15"/>
  <c r="B34" i="15"/>
  <c r="B33" i="15"/>
  <c r="B32" i="15"/>
  <c r="M18" i="15"/>
  <c r="M19" i="15" s="1"/>
  <c r="M23" i="15" s="1"/>
  <c r="E18" i="15"/>
  <c r="E19" i="15" s="1"/>
  <c r="E23" i="15" s="1"/>
  <c r="E26" i="15" s="1"/>
  <c r="M6" i="15"/>
  <c r="K6" i="15"/>
  <c r="I6" i="15"/>
  <c r="H6" i="15"/>
  <c r="E6" i="15"/>
  <c r="C6" i="15"/>
  <c r="N4" i="15"/>
  <c r="B1" i="15"/>
  <c r="BA26" i="14"/>
  <c r="AZ26" i="14"/>
  <c r="BA25" i="14"/>
  <c r="AZ25" i="14"/>
  <c r="BA24" i="14"/>
  <c r="AZ24" i="14"/>
  <c r="BA23" i="14"/>
  <c r="AZ23" i="14"/>
  <c r="BA22" i="14"/>
  <c r="AZ22" i="14"/>
  <c r="BA21" i="14"/>
  <c r="AZ21" i="14"/>
  <c r="BA20" i="14"/>
  <c r="AZ20" i="14"/>
  <c r="BA19" i="14"/>
  <c r="AZ19" i="14"/>
  <c r="BA18" i="14"/>
  <c r="AZ18" i="14"/>
  <c r="BA17" i="14"/>
  <c r="AZ17" i="14"/>
  <c r="BA16" i="14"/>
  <c r="AZ16" i="14"/>
  <c r="BA15" i="14"/>
  <c r="AZ15" i="14"/>
  <c r="BA14" i="14"/>
  <c r="AZ14" i="14"/>
  <c r="BA13" i="14"/>
  <c r="AZ13" i="14"/>
  <c r="BA12" i="14"/>
  <c r="AZ12" i="14"/>
  <c r="BA11" i="14"/>
  <c r="AZ11" i="14"/>
  <c r="BA10" i="14"/>
  <c r="AZ10" i="14"/>
  <c r="BA9" i="14"/>
  <c r="AZ9" i="14"/>
  <c r="BA8" i="14"/>
  <c r="AZ8" i="14"/>
  <c r="BA7" i="14"/>
  <c r="AZ7" i="14"/>
  <c r="BA6" i="14"/>
  <c r="AZ6" i="14"/>
  <c r="BA5" i="14"/>
  <c r="AZ5" i="14"/>
  <c r="BA4" i="14"/>
  <c r="AZ4" i="14"/>
  <c r="BA3" i="14"/>
  <c r="AZ3" i="14"/>
  <c r="AW26" i="14"/>
  <c r="AV26" i="14"/>
  <c r="AW25" i="14"/>
  <c r="AV25" i="14"/>
  <c r="AW24" i="14"/>
  <c r="AV24" i="14"/>
  <c r="AW23" i="14"/>
  <c r="AV23" i="14"/>
  <c r="AW22" i="14"/>
  <c r="AV22" i="14"/>
  <c r="AW21" i="14"/>
  <c r="AV21" i="14"/>
  <c r="AW20" i="14"/>
  <c r="AV20" i="14"/>
  <c r="AW19" i="14"/>
  <c r="AV19" i="14"/>
  <c r="AW18" i="14"/>
  <c r="AV18" i="14"/>
  <c r="AW17" i="14"/>
  <c r="AV17" i="14"/>
  <c r="AW16" i="14"/>
  <c r="AV16" i="14"/>
  <c r="AW15" i="14"/>
  <c r="AV15" i="14"/>
  <c r="AW14" i="14"/>
  <c r="AV14" i="14"/>
  <c r="AW13" i="14"/>
  <c r="AV13" i="14"/>
  <c r="AW12" i="14"/>
  <c r="AV12" i="14"/>
  <c r="AW11" i="14"/>
  <c r="AV11" i="14"/>
  <c r="AW10" i="14"/>
  <c r="AV10" i="14"/>
  <c r="AW9" i="14"/>
  <c r="AV9" i="14"/>
  <c r="AW8" i="14"/>
  <c r="AV8" i="14"/>
  <c r="AW7" i="14"/>
  <c r="AV7" i="14"/>
  <c r="AW6" i="14"/>
  <c r="AV6" i="14"/>
  <c r="AW5" i="14"/>
  <c r="AV5" i="14"/>
  <c r="AW4" i="14"/>
  <c r="AV4" i="14"/>
  <c r="AW3" i="14"/>
  <c r="AV3" i="14"/>
  <c r="AS26" i="14"/>
  <c r="AR26" i="14"/>
  <c r="AS25" i="14"/>
  <c r="AR25" i="14"/>
  <c r="AS24" i="14"/>
  <c r="AR24" i="14"/>
  <c r="AS23" i="14"/>
  <c r="AR23" i="14"/>
  <c r="AS22" i="14"/>
  <c r="AR22" i="14"/>
  <c r="AS21" i="14"/>
  <c r="AR21" i="14"/>
  <c r="AS20" i="14"/>
  <c r="AR20" i="14"/>
  <c r="AS19" i="14"/>
  <c r="AR19" i="14"/>
  <c r="AS18" i="14"/>
  <c r="AR18" i="14"/>
  <c r="AS17" i="14"/>
  <c r="AR17" i="14"/>
  <c r="AS16" i="14"/>
  <c r="AR16" i="14"/>
  <c r="AS15" i="14"/>
  <c r="AR15" i="14"/>
  <c r="AS14" i="14"/>
  <c r="AR14" i="14"/>
  <c r="AS13" i="14"/>
  <c r="AR13" i="14"/>
  <c r="AS12" i="14"/>
  <c r="AR12" i="14"/>
  <c r="AS11" i="14"/>
  <c r="AR11" i="14"/>
  <c r="AS10" i="14"/>
  <c r="AR10" i="14"/>
  <c r="AS9" i="14"/>
  <c r="AR9" i="14"/>
  <c r="AS8" i="14"/>
  <c r="AR8" i="14"/>
  <c r="AS7" i="14"/>
  <c r="AR7" i="14"/>
  <c r="AS6" i="14"/>
  <c r="AR6" i="14"/>
  <c r="AS5" i="14"/>
  <c r="AR5" i="14"/>
  <c r="AS4" i="14"/>
  <c r="AR4" i="14"/>
  <c r="AS3" i="14"/>
  <c r="AR3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17" i="14"/>
  <c r="AN17" i="14"/>
  <c r="AO16" i="14"/>
  <c r="AN16" i="14"/>
  <c r="AO15" i="14"/>
  <c r="AN15" i="14"/>
  <c r="AO14" i="14"/>
  <c r="AN14" i="14"/>
  <c r="AO13" i="14"/>
  <c r="AN13" i="14"/>
  <c r="AO12" i="14"/>
  <c r="AN12" i="14"/>
  <c r="AO11" i="14"/>
  <c r="AN11" i="14"/>
  <c r="AO10" i="14"/>
  <c r="AN10" i="14"/>
  <c r="AO9" i="14"/>
  <c r="AN9" i="14"/>
  <c r="AO8" i="14"/>
  <c r="AN8" i="14"/>
  <c r="AO7" i="14"/>
  <c r="AN7" i="14"/>
  <c r="AO6" i="14"/>
  <c r="AN6" i="14"/>
  <c r="AO5" i="14"/>
  <c r="AN5" i="14"/>
  <c r="AO4" i="14"/>
  <c r="AN4" i="14"/>
  <c r="AO3" i="14"/>
  <c r="AN3" i="14"/>
  <c r="AK26" i="14"/>
  <c r="AJ26" i="14"/>
  <c r="AK25" i="14"/>
  <c r="AJ25" i="14"/>
  <c r="AK24" i="14"/>
  <c r="AJ24" i="14"/>
  <c r="AK23" i="14"/>
  <c r="AJ23" i="14"/>
  <c r="AK22" i="14"/>
  <c r="AJ22" i="14"/>
  <c r="AK21" i="14"/>
  <c r="AJ21" i="14"/>
  <c r="AK20" i="14"/>
  <c r="AJ20" i="14"/>
  <c r="AK19" i="14"/>
  <c r="AJ19" i="14"/>
  <c r="AK18" i="14"/>
  <c r="AJ18" i="14"/>
  <c r="AK17" i="14"/>
  <c r="AJ17" i="14"/>
  <c r="AK16" i="14"/>
  <c r="AJ16" i="14"/>
  <c r="AK15" i="14"/>
  <c r="AJ15" i="14"/>
  <c r="AK14" i="14"/>
  <c r="AJ14" i="14"/>
  <c r="AK13" i="14"/>
  <c r="AJ13" i="14"/>
  <c r="AK12" i="14"/>
  <c r="AJ12" i="14"/>
  <c r="AK11" i="14"/>
  <c r="AJ11" i="14"/>
  <c r="AK10" i="14"/>
  <c r="AJ10" i="14"/>
  <c r="AK9" i="14"/>
  <c r="AJ9" i="14"/>
  <c r="AK8" i="14"/>
  <c r="AJ8" i="14"/>
  <c r="AK7" i="14"/>
  <c r="AJ7" i="14"/>
  <c r="AK6" i="14"/>
  <c r="AJ6" i="14"/>
  <c r="AK5" i="14"/>
  <c r="AJ5" i="14"/>
  <c r="AK4" i="14"/>
  <c r="AJ4" i="14"/>
  <c r="AK3" i="14"/>
  <c r="AJ3" i="14"/>
  <c r="AG26" i="14"/>
  <c r="AF26" i="14"/>
  <c r="AG25" i="14"/>
  <c r="AF25" i="14"/>
  <c r="AG24" i="14"/>
  <c r="AF24" i="14"/>
  <c r="AG23" i="14"/>
  <c r="AF23" i="14"/>
  <c r="AG22" i="14"/>
  <c r="AF22" i="14"/>
  <c r="AG21" i="14"/>
  <c r="AF21" i="14"/>
  <c r="AG20" i="14"/>
  <c r="AF20" i="14"/>
  <c r="AG19" i="14"/>
  <c r="AF19" i="14"/>
  <c r="AG18" i="14"/>
  <c r="AF18" i="14"/>
  <c r="AG17" i="14"/>
  <c r="AF17" i="14"/>
  <c r="AG16" i="14"/>
  <c r="AF16" i="14"/>
  <c r="AG15" i="14"/>
  <c r="AF15" i="14"/>
  <c r="AG14" i="14"/>
  <c r="AF14" i="14"/>
  <c r="AG13" i="14"/>
  <c r="AF13" i="14"/>
  <c r="AG12" i="14"/>
  <c r="AF12" i="14"/>
  <c r="AG11" i="14"/>
  <c r="AF11" i="14"/>
  <c r="AG10" i="14"/>
  <c r="AF10" i="14"/>
  <c r="AG9" i="14"/>
  <c r="AF9" i="14"/>
  <c r="AG8" i="14"/>
  <c r="AF8" i="14"/>
  <c r="AG7" i="14"/>
  <c r="AF7" i="14"/>
  <c r="AG6" i="14"/>
  <c r="AF6" i="14"/>
  <c r="AG5" i="14"/>
  <c r="AF5" i="14"/>
  <c r="AG4" i="14"/>
  <c r="AF4" i="14"/>
  <c r="AG3" i="14"/>
  <c r="AF3" i="14"/>
  <c r="AC26" i="14"/>
  <c r="AB26" i="14"/>
  <c r="AC25" i="14"/>
  <c r="AB25" i="14"/>
  <c r="AC24" i="14"/>
  <c r="AB24" i="14"/>
  <c r="AC23" i="14"/>
  <c r="AB23" i="14"/>
  <c r="AC22" i="14"/>
  <c r="AB22" i="14"/>
  <c r="AC21" i="14"/>
  <c r="AB21" i="14"/>
  <c r="AC20" i="14"/>
  <c r="AB20" i="14"/>
  <c r="AC19" i="14"/>
  <c r="AB19" i="14"/>
  <c r="AC18" i="14"/>
  <c r="AB18" i="14"/>
  <c r="AC17" i="14"/>
  <c r="AB17" i="14"/>
  <c r="AC16" i="14"/>
  <c r="AB16" i="14"/>
  <c r="AC15" i="14"/>
  <c r="AB15" i="14"/>
  <c r="AC14" i="14"/>
  <c r="AB14" i="14"/>
  <c r="AC13" i="14"/>
  <c r="AB13" i="14"/>
  <c r="AC12" i="14"/>
  <c r="AB12" i="14"/>
  <c r="AC11" i="14"/>
  <c r="AB11" i="14"/>
  <c r="AC10" i="14"/>
  <c r="AB10" i="14"/>
  <c r="AC9" i="14"/>
  <c r="AB9" i="14"/>
  <c r="AC8" i="14"/>
  <c r="AB8" i="14"/>
  <c r="AC7" i="14"/>
  <c r="AB7" i="14"/>
  <c r="AC6" i="14"/>
  <c r="AB6" i="14"/>
  <c r="AC5" i="14"/>
  <c r="AB5" i="14"/>
  <c r="AC4" i="14"/>
  <c r="AB4" i="14"/>
  <c r="AC3" i="14"/>
  <c r="AB3" i="14"/>
  <c r="Y26" i="14"/>
  <c r="X26" i="14"/>
  <c r="Y25" i="14"/>
  <c r="X25" i="14"/>
  <c r="Y24" i="14"/>
  <c r="X24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4" i="14"/>
  <c r="X14" i="14"/>
  <c r="Y13" i="14"/>
  <c r="X13" i="14"/>
  <c r="Y12" i="14"/>
  <c r="X12" i="14"/>
  <c r="Y11" i="14"/>
  <c r="X11" i="14"/>
  <c r="Y10" i="14"/>
  <c r="X10" i="14"/>
  <c r="Y9" i="14"/>
  <c r="X9" i="14"/>
  <c r="Y8" i="14"/>
  <c r="X8" i="14"/>
  <c r="Y7" i="14"/>
  <c r="X7" i="14"/>
  <c r="Y6" i="14"/>
  <c r="X6" i="14"/>
  <c r="Y5" i="14"/>
  <c r="X5" i="14"/>
  <c r="Y4" i="14"/>
  <c r="X4" i="14"/>
  <c r="Y3" i="14"/>
  <c r="X3" i="14"/>
  <c r="U26" i="14"/>
  <c r="T26" i="14"/>
  <c r="U25" i="14"/>
  <c r="T25" i="14"/>
  <c r="U24" i="14"/>
  <c r="T24" i="14"/>
  <c r="U23" i="14"/>
  <c r="T23" i="14"/>
  <c r="U22" i="14"/>
  <c r="T22" i="14"/>
  <c r="U21" i="14"/>
  <c r="T21" i="14"/>
  <c r="U20" i="14"/>
  <c r="T20" i="14"/>
  <c r="U19" i="14"/>
  <c r="T19" i="14"/>
  <c r="U18" i="14"/>
  <c r="T18" i="14"/>
  <c r="U17" i="14"/>
  <c r="T17" i="14"/>
  <c r="U16" i="14"/>
  <c r="T16" i="14"/>
  <c r="U15" i="14"/>
  <c r="T15" i="14"/>
  <c r="U14" i="14"/>
  <c r="T14" i="14"/>
  <c r="U13" i="14"/>
  <c r="T13" i="14"/>
  <c r="U12" i="14"/>
  <c r="T12" i="14"/>
  <c r="U11" i="14"/>
  <c r="T11" i="14"/>
  <c r="U10" i="14"/>
  <c r="T10" i="14"/>
  <c r="U9" i="14"/>
  <c r="T9" i="14"/>
  <c r="U8" i="14"/>
  <c r="T8" i="14"/>
  <c r="U7" i="14"/>
  <c r="T7" i="14"/>
  <c r="U6" i="14"/>
  <c r="T6" i="14"/>
  <c r="U5" i="14"/>
  <c r="T5" i="14"/>
  <c r="U4" i="14"/>
  <c r="T4" i="14"/>
  <c r="U3" i="14"/>
  <c r="T3" i="14"/>
  <c r="Q26" i="14"/>
  <c r="P26" i="14"/>
  <c r="Q25" i="14"/>
  <c r="P25" i="14"/>
  <c r="Q24" i="14"/>
  <c r="P24" i="14"/>
  <c r="Q23" i="14"/>
  <c r="P23" i="14"/>
  <c r="Q22" i="14"/>
  <c r="P22" i="14"/>
  <c r="Q21" i="14"/>
  <c r="P21" i="14"/>
  <c r="Q20" i="14"/>
  <c r="P20" i="14"/>
  <c r="Q19" i="14"/>
  <c r="P19" i="14"/>
  <c r="Q18" i="14"/>
  <c r="P18" i="14"/>
  <c r="Q17" i="14"/>
  <c r="P17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Q10" i="14"/>
  <c r="P10" i="14"/>
  <c r="Q9" i="14"/>
  <c r="P9" i="14"/>
  <c r="Q8" i="14"/>
  <c r="P8" i="14"/>
  <c r="Q7" i="14"/>
  <c r="P7" i="14"/>
  <c r="Q6" i="14"/>
  <c r="P6" i="14"/>
  <c r="Q5" i="14"/>
  <c r="P5" i="14"/>
  <c r="Q4" i="14"/>
  <c r="P4" i="14"/>
  <c r="Q3" i="14"/>
  <c r="P3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L8" i="14"/>
  <c r="M7" i="14"/>
  <c r="L7" i="14"/>
  <c r="M6" i="14"/>
  <c r="L6" i="14"/>
  <c r="M5" i="14"/>
  <c r="L5" i="14"/>
  <c r="M4" i="14"/>
  <c r="L4" i="14"/>
  <c r="M3" i="14"/>
  <c r="L3" i="14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I26" i="14"/>
  <c r="H26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I3" i="14"/>
  <c r="H3" i="14"/>
  <c r="E18" i="14"/>
  <c r="E17" i="14"/>
  <c r="E16" i="14"/>
  <c r="E15" i="14"/>
  <c r="E14" i="14"/>
  <c r="E13" i="14"/>
  <c r="E12" i="14"/>
  <c r="E11" i="14"/>
  <c r="E10" i="14"/>
  <c r="E9" i="14"/>
  <c r="E8" i="14"/>
  <c r="D6" i="14"/>
  <c r="D5" i="14"/>
  <c r="D4" i="14"/>
  <c r="D3" i="14"/>
  <c r="AU26" i="14"/>
  <c r="AU25" i="14"/>
  <c r="AU24" i="14"/>
  <c r="AU23" i="14"/>
  <c r="AU22" i="14"/>
  <c r="AU21" i="14"/>
  <c r="AU20" i="14"/>
  <c r="AU19" i="14"/>
  <c r="AU18" i="14"/>
  <c r="AU17" i="14"/>
  <c r="AU16" i="14"/>
  <c r="AU15" i="14"/>
  <c r="AU14" i="14"/>
  <c r="AU13" i="14"/>
  <c r="AU12" i="14"/>
  <c r="AU11" i="14"/>
  <c r="AU10" i="14"/>
  <c r="AU9" i="14"/>
  <c r="AU8" i="14"/>
  <c r="AU7" i="14"/>
  <c r="AU6" i="14"/>
  <c r="AU5" i="14"/>
  <c r="AU4" i="14"/>
  <c r="AU3" i="14"/>
  <c r="AQ26" i="14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AQ13" i="14"/>
  <c r="AQ12" i="14"/>
  <c r="AQ11" i="14"/>
  <c r="AQ10" i="14"/>
  <c r="AQ9" i="14"/>
  <c r="AQ8" i="14"/>
  <c r="AQ7" i="14"/>
  <c r="AQ6" i="14"/>
  <c r="AQ5" i="14"/>
  <c r="AQ4" i="14"/>
  <c r="AQ3" i="14"/>
  <c r="AM26" i="14"/>
  <c r="AM25" i="14"/>
  <c r="AM24" i="14"/>
  <c r="AM23" i="14"/>
  <c r="AM22" i="14"/>
  <c r="AM21" i="14"/>
  <c r="AM20" i="14"/>
  <c r="AM19" i="14"/>
  <c r="AM18" i="14"/>
  <c r="AM17" i="14"/>
  <c r="AM16" i="14"/>
  <c r="AM15" i="14"/>
  <c r="AM14" i="14"/>
  <c r="AM13" i="14"/>
  <c r="AM12" i="14"/>
  <c r="AM11" i="14"/>
  <c r="AM10" i="14"/>
  <c r="AM9" i="14"/>
  <c r="AM8" i="14"/>
  <c r="AM7" i="14"/>
  <c r="AM6" i="14"/>
  <c r="AM5" i="14"/>
  <c r="AM4" i="14"/>
  <c r="AM3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I3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E4" i="14"/>
  <c r="AE3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3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AY26" i="14"/>
  <c r="AY25" i="14"/>
  <c r="AY24" i="14"/>
  <c r="AY23" i="14"/>
  <c r="AY22" i="14"/>
  <c r="AY21" i="14"/>
  <c r="AY20" i="14"/>
  <c r="AY19" i="14"/>
  <c r="AY18" i="14"/>
  <c r="AY17" i="14"/>
  <c r="AY16" i="14"/>
  <c r="AY15" i="14"/>
  <c r="AY14" i="14"/>
  <c r="AY13" i="14"/>
  <c r="AY12" i="14"/>
  <c r="AY11" i="14"/>
  <c r="AY10" i="14"/>
  <c r="AY9" i="14"/>
  <c r="AY8" i="14"/>
  <c r="AY7" i="14"/>
  <c r="AY6" i="14"/>
  <c r="AY5" i="14"/>
  <c r="AY4" i="14"/>
  <c r="C26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6" i="14"/>
  <c r="C5" i="14"/>
  <c r="C4" i="14"/>
  <c r="C3" i="14"/>
  <c r="N26" i="14"/>
  <c r="J26" i="14"/>
  <c r="F26" i="14"/>
  <c r="N25" i="14"/>
  <c r="J25" i="14"/>
  <c r="F25" i="14"/>
  <c r="N24" i="14"/>
  <c r="J24" i="14"/>
  <c r="F24" i="14"/>
  <c r="N23" i="14"/>
  <c r="J23" i="14"/>
  <c r="F23" i="14"/>
  <c r="N22" i="14"/>
  <c r="J22" i="14"/>
  <c r="F22" i="14"/>
  <c r="N21" i="14"/>
  <c r="J21" i="14"/>
  <c r="F21" i="14"/>
  <c r="N20" i="14"/>
  <c r="J20" i="14"/>
  <c r="F20" i="14"/>
  <c r="N19" i="14"/>
  <c r="J19" i="14"/>
  <c r="F19" i="14"/>
  <c r="N18" i="14"/>
  <c r="J18" i="14"/>
  <c r="F18" i="14"/>
  <c r="N17" i="14"/>
  <c r="J17" i="14"/>
  <c r="F17" i="14"/>
  <c r="N16" i="14"/>
  <c r="J16" i="14"/>
  <c r="F16" i="14"/>
  <c r="N15" i="14"/>
  <c r="J15" i="14"/>
  <c r="F15" i="14"/>
  <c r="N14" i="14"/>
  <c r="J14" i="14"/>
  <c r="F14" i="14"/>
  <c r="N13" i="14"/>
  <c r="J13" i="14"/>
  <c r="F13" i="14"/>
  <c r="N12" i="14"/>
  <c r="J12" i="14"/>
  <c r="F12" i="14"/>
  <c r="N11" i="14"/>
  <c r="J11" i="14"/>
  <c r="F11" i="14"/>
  <c r="N10" i="14"/>
  <c r="J10" i="14"/>
  <c r="F10" i="14"/>
  <c r="N9" i="14"/>
  <c r="J9" i="14"/>
  <c r="F9" i="14"/>
  <c r="N8" i="14"/>
  <c r="J8" i="14"/>
  <c r="F8" i="14"/>
  <c r="N7" i="14"/>
  <c r="J7" i="14"/>
  <c r="F7" i="14"/>
  <c r="N6" i="14"/>
  <c r="J6" i="14"/>
  <c r="F6" i="14"/>
  <c r="N5" i="14"/>
  <c r="J5" i="14"/>
  <c r="F5" i="14"/>
  <c r="N4" i="14"/>
  <c r="J4" i="14"/>
  <c r="F4" i="14"/>
  <c r="N3" i="14"/>
  <c r="J3" i="14"/>
  <c r="F3" i="14"/>
  <c r="AX26" i="14"/>
  <c r="AT26" i="14"/>
  <c r="AP26" i="14"/>
  <c r="AL26" i="14"/>
  <c r="AH26" i="14"/>
  <c r="AD26" i="14"/>
  <c r="Z26" i="14"/>
  <c r="V26" i="14"/>
  <c r="AX25" i="14"/>
  <c r="AT25" i="14"/>
  <c r="AP25" i="14"/>
  <c r="AL25" i="14"/>
  <c r="AH25" i="14"/>
  <c r="AD25" i="14"/>
  <c r="Z25" i="14"/>
  <c r="V25" i="14"/>
  <c r="AX24" i="14"/>
  <c r="AT24" i="14"/>
  <c r="AP24" i="14"/>
  <c r="AL24" i="14"/>
  <c r="AH24" i="14"/>
  <c r="AD24" i="14"/>
  <c r="Z24" i="14"/>
  <c r="V24" i="14"/>
  <c r="AX23" i="14"/>
  <c r="AT23" i="14"/>
  <c r="AP23" i="14"/>
  <c r="AL23" i="14"/>
  <c r="AH23" i="14"/>
  <c r="AD23" i="14"/>
  <c r="Z23" i="14"/>
  <c r="V23" i="14"/>
  <c r="AX22" i="14"/>
  <c r="AT22" i="14"/>
  <c r="AP22" i="14"/>
  <c r="AL22" i="14"/>
  <c r="AH22" i="14"/>
  <c r="AD22" i="14"/>
  <c r="Z22" i="14"/>
  <c r="V22" i="14"/>
  <c r="AX21" i="14"/>
  <c r="AT21" i="14"/>
  <c r="AP21" i="14"/>
  <c r="AL21" i="14"/>
  <c r="AH21" i="14"/>
  <c r="AD21" i="14"/>
  <c r="Z21" i="14"/>
  <c r="V21" i="14"/>
  <c r="AX20" i="14"/>
  <c r="AT20" i="14"/>
  <c r="AP20" i="14"/>
  <c r="AL20" i="14"/>
  <c r="AH20" i="14"/>
  <c r="AD20" i="14"/>
  <c r="Z20" i="14"/>
  <c r="V20" i="14"/>
  <c r="AX19" i="14"/>
  <c r="AT19" i="14"/>
  <c r="AP19" i="14"/>
  <c r="AL19" i="14"/>
  <c r="AH19" i="14"/>
  <c r="AD19" i="14"/>
  <c r="Z19" i="14"/>
  <c r="V19" i="14"/>
  <c r="AX18" i="14"/>
  <c r="AT18" i="14"/>
  <c r="AP18" i="14"/>
  <c r="AL18" i="14"/>
  <c r="AH18" i="14"/>
  <c r="AD18" i="14"/>
  <c r="Z18" i="14"/>
  <c r="V18" i="14"/>
  <c r="AX17" i="14"/>
  <c r="AT17" i="14"/>
  <c r="AP17" i="14"/>
  <c r="AL17" i="14"/>
  <c r="AH17" i="14"/>
  <c r="AD17" i="14"/>
  <c r="Z17" i="14"/>
  <c r="V17" i="14"/>
  <c r="AX16" i="14"/>
  <c r="AT16" i="14"/>
  <c r="AP16" i="14"/>
  <c r="AL16" i="14"/>
  <c r="AH16" i="14"/>
  <c r="AD16" i="14"/>
  <c r="Z16" i="14"/>
  <c r="V16" i="14"/>
  <c r="AX15" i="14"/>
  <c r="AT15" i="14"/>
  <c r="AP15" i="14"/>
  <c r="AL15" i="14"/>
  <c r="AH15" i="14"/>
  <c r="AD15" i="14"/>
  <c r="Z15" i="14"/>
  <c r="V15" i="14"/>
  <c r="AX14" i="14"/>
  <c r="AT14" i="14"/>
  <c r="AP14" i="14"/>
  <c r="AL14" i="14"/>
  <c r="AH14" i="14"/>
  <c r="AD14" i="14"/>
  <c r="Z14" i="14"/>
  <c r="V14" i="14"/>
  <c r="AX13" i="14"/>
  <c r="AT13" i="14"/>
  <c r="AP13" i="14"/>
  <c r="AL13" i="14"/>
  <c r="AH13" i="14"/>
  <c r="AD13" i="14"/>
  <c r="Z13" i="14"/>
  <c r="V13" i="14"/>
  <c r="AX12" i="14"/>
  <c r="AT12" i="14"/>
  <c r="AP12" i="14"/>
  <c r="AL12" i="14"/>
  <c r="AH12" i="14"/>
  <c r="AD12" i="14"/>
  <c r="Z12" i="14"/>
  <c r="V12" i="14"/>
  <c r="AX11" i="14"/>
  <c r="AT11" i="14"/>
  <c r="AP11" i="14"/>
  <c r="AL11" i="14"/>
  <c r="AH11" i="14"/>
  <c r="AD11" i="14"/>
  <c r="Z11" i="14"/>
  <c r="V11" i="14"/>
  <c r="AX10" i="14"/>
  <c r="AT10" i="14"/>
  <c r="AP10" i="14"/>
  <c r="AL10" i="14"/>
  <c r="AH10" i="14"/>
  <c r="AD10" i="14"/>
  <c r="Z10" i="14"/>
  <c r="V10" i="14"/>
  <c r="AX9" i="14"/>
  <c r="AT9" i="14"/>
  <c r="AP9" i="14"/>
  <c r="AL9" i="14"/>
  <c r="AH9" i="14"/>
  <c r="AD9" i="14"/>
  <c r="Z9" i="14"/>
  <c r="V9" i="14"/>
  <c r="AX8" i="14"/>
  <c r="AT8" i="14"/>
  <c r="AP8" i="14"/>
  <c r="AL8" i="14"/>
  <c r="AH8" i="14"/>
  <c r="AD8" i="14"/>
  <c r="Z8" i="14"/>
  <c r="V8" i="14"/>
  <c r="AX7" i="14"/>
  <c r="AT7" i="14"/>
  <c r="AP7" i="14"/>
  <c r="AL7" i="14"/>
  <c r="AH7" i="14"/>
  <c r="AD7" i="14"/>
  <c r="Z7" i="14"/>
  <c r="V7" i="14"/>
  <c r="AX6" i="14"/>
  <c r="AT6" i="14"/>
  <c r="AP6" i="14"/>
  <c r="AL6" i="14"/>
  <c r="AH6" i="14"/>
  <c r="AD6" i="14"/>
  <c r="Z6" i="14"/>
  <c r="V6" i="14"/>
  <c r="AX5" i="14"/>
  <c r="AT5" i="14"/>
  <c r="AP5" i="14"/>
  <c r="AL5" i="14"/>
  <c r="AH5" i="14"/>
  <c r="AD5" i="14"/>
  <c r="Z5" i="14"/>
  <c r="V5" i="14"/>
  <c r="AX4" i="14"/>
  <c r="AT4" i="14"/>
  <c r="AP4" i="14"/>
  <c r="AL4" i="14"/>
  <c r="AH4" i="14"/>
  <c r="AD4" i="14"/>
  <c r="Z4" i="14"/>
  <c r="V4" i="14"/>
  <c r="AX3" i="14"/>
  <c r="AT3" i="14"/>
  <c r="AP3" i="14"/>
  <c r="AL3" i="14"/>
  <c r="AH3" i="14"/>
  <c r="AD3" i="14"/>
  <c r="Z3" i="14"/>
  <c r="V3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AX1" i="14"/>
  <c r="AT1" i="14"/>
  <c r="AP1" i="14"/>
  <c r="AL1" i="14"/>
  <c r="AH1" i="14"/>
  <c r="AD1" i="14"/>
  <c r="Z1" i="14"/>
  <c r="V1" i="14"/>
  <c r="R1" i="14"/>
  <c r="N1" i="14"/>
  <c r="J1" i="14"/>
  <c r="F1" i="14"/>
  <c r="B1" i="14"/>
  <c r="B1" i="1"/>
  <c r="N17" i="1"/>
  <c r="B26" i="14"/>
  <c r="D26" i="14" s="1"/>
  <c r="C25" i="14"/>
  <c r="B25" i="14"/>
  <c r="D25" i="14" s="1"/>
  <c r="B24" i="14"/>
  <c r="E24" i="14" s="1"/>
  <c r="B23" i="14"/>
  <c r="D23" i="14" s="1"/>
  <c r="B22" i="14"/>
  <c r="B21" i="14"/>
  <c r="D20" i="14" s="1"/>
  <c r="B20" i="14"/>
  <c r="B19" i="14"/>
  <c r="E19" i="14" s="1"/>
  <c r="B18" i="14"/>
  <c r="B17" i="14"/>
  <c r="D17" i="14" s="1"/>
  <c r="B16" i="14"/>
  <c r="B15" i="14"/>
  <c r="D15" i="14" s="1"/>
  <c r="B14" i="14"/>
  <c r="B13" i="14"/>
  <c r="B12" i="14"/>
  <c r="D12" i="14" s="1"/>
  <c r="B11" i="14"/>
  <c r="B10" i="14"/>
  <c r="B9" i="14"/>
  <c r="D9" i="14" s="1"/>
  <c r="B8" i="14"/>
  <c r="C7" i="14"/>
  <c r="B7" i="14"/>
  <c r="E7" i="14" s="1"/>
  <c r="B6" i="14"/>
  <c r="B5" i="14"/>
  <c r="B4" i="14"/>
  <c r="B3" i="14"/>
  <c r="E3" i="14" s="1"/>
  <c r="M6" i="1"/>
  <c r="L6" i="1"/>
  <c r="K6" i="1"/>
  <c r="J6" i="1"/>
  <c r="I6" i="1"/>
  <c r="H6" i="1"/>
  <c r="H19" i="1" s="1"/>
  <c r="H23" i="1" s="1"/>
  <c r="H26" i="1" s="1"/>
  <c r="G6" i="1"/>
  <c r="G19" i="1" s="1"/>
  <c r="G23" i="1" s="1"/>
  <c r="G26" i="1" s="1"/>
  <c r="F6" i="1"/>
  <c r="F19" i="1" s="1"/>
  <c r="F23" i="1" s="1"/>
  <c r="F26" i="1" s="1"/>
  <c r="E6" i="1"/>
  <c r="D6" i="1"/>
  <c r="C6" i="1"/>
  <c r="B6" i="1"/>
  <c r="N5" i="1"/>
  <c r="E26" i="1"/>
  <c r="E23" i="1"/>
  <c r="M19" i="1"/>
  <c r="M23" i="1" s="1"/>
  <c r="L19" i="1"/>
  <c r="L23" i="1" s="1"/>
  <c r="L26" i="1" s="1"/>
  <c r="K19" i="1"/>
  <c r="K23" i="1" s="1"/>
  <c r="K26" i="1" s="1"/>
  <c r="J19" i="1"/>
  <c r="J23" i="1" s="1"/>
  <c r="J26" i="1" s="1"/>
  <c r="I19" i="1"/>
  <c r="I23" i="1" s="1"/>
  <c r="I26" i="1" s="1"/>
  <c r="E19" i="1"/>
  <c r="D19" i="1"/>
  <c r="D23" i="1" s="1"/>
  <c r="D26" i="1" s="1"/>
  <c r="C19" i="1"/>
  <c r="C23" i="1" s="1"/>
  <c r="C26" i="1" s="1"/>
  <c r="B19" i="1"/>
  <c r="B23" i="1" s="1"/>
  <c r="B26" i="1" s="1"/>
  <c r="M14" i="1"/>
  <c r="L14" i="1"/>
  <c r="K14" i="1"/>
  <c r="J14" i="1"/>
  <c r="I14" i="1"/>
  <c r="H14" i="1"/>
  <c r="H18" i="1" s="1"/>
  <c r="G14" i="1"/>
  <c r="G18" i="1" s="1"/>
  <c r="F14" i="1"/>
  <c r="F18" i="1" s="1"/>
  <c r="E14" i="1"/>
  <c r="D14" i="1"/>
  <c r="C14" i="1"/>
  <c r="M8" i="1"/>
  <c r="M18" i="1" s="1"/>
  <c r="L8" i="1"/>
  <c r="K8" i="1"/>
  <c r="J8" i="1"/>
  <c r="I8" i="1"/>
  <c r="I18" i="1" s="1"/>
  <c r="H8" i="1"/>
  <c r="G8" i="1"/>
  <c r="F8" i="1"/>
  <c r="E8" i="1"/>
  <c r="E18" i="1" s="1"/>
  <c r="D8" i="1"/>
  <c r="C8" i="1"/>
  <c r="B14" i="1"/>
  <c r="B8" i="1"/>
  <c r="N22" i="1"/>
  <c r="N21" i="1"/>
  <c r="L18" i="1"/>
  <c r="K18" i="1"/>
  <c r="J18" i="1"/>
  <c r="D18" i="1"/>
  <c r="C18" i="1"/>
  <c r="N16" i="1"/>
  <c r="N15" i="1"/>
  <c r="N13" i="1"/>
  <c r="N12" i="1"/>
  <c r="N11" i="1"/>
  <c r="N10" i="1"/>
  <c r="N9" i="1"/>
  <c r="N4" i="1"/>
  <c r="N6" i="1" s="1"/>
  <c r="N3" i="1"/>
  <c r="C79" i="17" l="1"/>
  <c r="C70" i="17"/>
  <c r="C75" i="17"/>
  <c r="D83" i="17"/>
  <c r="C61" i="17"/>
  <c r="B61" i="17"/>
  <c r="B79" i="17"/>
  <c r="C83" i="17"/>
  <c r="B67" i="17"/>
  <c r="C67" i="17"/>
  <c r="B75" i="17"/>
  <c r="B18" i="17"/>
  <c r="B76" i="17" s="1"/>
  <c r="B63" i="17"/>
  <c r="B72" i="17"/>
  <c r="B6" i="17"/>
  <c r="C63" i="17"/>
  <c r="B69" i="17"/>
  <c r="C72" i="17"/>
  <c r="B66" i="17"/>
  <c r="C69" i="17"/>
  <c r="B74" i="17"/>
  <c r="B62" i="17"/>
  <c r="C66" i="17"/>
  <c r="B71" i="17"/>
  <c r="C74" i="17"/>
  <c r="B80" i="17"/>
  <c r="C62" i="17"/>
  <c r="B68" i="17"/>
  <c r="C71" i="17"/>
  <c r="C80" i="17"/>
  <c r="C68" i="17"/>
  <c r="D71" i="17"/>
  <c r="B73" i="17"/>
  <c r="C76" i="17"/>
  <c r="B83" i="17"/>
  <c r="B70" i="17"/>
  <c r="C73" i="17"/>
  <c r="I19" i="15"/>
  <c r="I23" i="15" s="1"/>
  <c r="I26" i="15" s="1"/>
  <c r="B6" i="15"/>
  <c r="J6" i="15"/>
  <c r="J19" i="15" s="1"/>
  <c r="J23" i="15" s="1"/>
  <c r="J26" i="15" s="1"/>
  <c r="F18" i="15"/>
  <c r="H18" i="15"/>
  <c r="F6" i="15"/>
  <c r="H19" i="15"/>
  <c r="H23" i="15" s="1"/>
  <c r="H26" i="15" s="1"/>
  <c r="N32" i="15"/>
  <c r="N38" i="15"/>
  <c r="N46" i="15"/>
  <c r="N39" i="15"/>
  <c r="N45" i="15"/>
  <c r="N33" i="15"/>
  <c r="N35" i="15" s="1"/>
  <c r="N40" i="15"/>
  <c r="N41" i="15"/>
  <c r="N50" i="15"/>
  <c r="N42" i="15"/>
  <c r="N51" i="15"/>
  <c r="N6" i="15"/>
  <c r="N43" i="15"/>
  <c r="N37" i="15"/>
  <c r="C19" i="15"/>
  <c r="C23" i="15" s="1"/>
  <c r="C26" i="15" s="1"/>
  <c r="K19" i="15"/>
  <c r="K23" i="15" s="1"/>
  <c r="K26" i="15" s="1"/>
  <c r="D19" i="15"/>
  <c r="D23" i="15" s="1"/>
  <c r="D26" i="15" s="1"/>
  <c r="L19" i="15"/>
  <c r="L23" i="15" s="1"/>
  <c r="L26" i="15" s="1"/>
  <c r="G19" i="15"/>
  <c r="G23" i="15" s="1"/>
  <c r="G26" i="15" s="1"/>
  <c r="B18" i="15"/>
  <c r="B19" i="15" s="1"/>
  <c r="B23" i="15" s="1"/>
  <c r="B26" i="15" s="1"/>
  <c r="N8" i="15"/>
  <c r="N18" i="15" s="1"/>
  <c r="N19" i="15" s="1"/>
  <c r="N23" i="15" s="1"/>
  <c r="AY3" i="14"/>
  <c r="E4" i="14"/>
  <c r="D18" i="14"/>
  <c r="D19" i="14"/>
  <c r="D24" i="14"/>
  <c r="D10" i="14"/>
  <c r="D13" i="14"/>
  <c r="D21" i="14"/>
  <c r="D22" i="14"/>
  <c r="E5" i="14"/>
  <c r="D11" i="14"/>
  <c r="D8" i="14"/>
  <c r="D16" i="14"/>
  <c r="E20" i="14"/>
  <c r="E22" i="14"/>
  <c r="E21" i="14"/>
  <c r="E25" i="14"/>
  <c r="E23" i="14"/>
  <c r="D14" i="14"/>
  <c r="E26" i="14"/>
  <c r="E6" i="14"/>
  <c r="D7" i="14"/>
  <c r="B18" i="1"/>
  <c r="N8" i="1"/>
  <c r="N14" i="1"/>
  <c r="N18" i="1" s="1"/>
  <c r="N19" i="1" s="1"/>
  <c r="N23" i="1" s="1"/>
  <c r="D69" i="17" l="1"/>
  <c r="D68" i="17"/>
  <c r="D72" i="17"/>
  <c r="D70" i="17"/>
  <c r="D73" i="17"/>
  <c r="D66" i="17"/>
  <c r="D79" i="17"/>
  <c r="D80" i="17"/>
  <c r="D62" i="17"/>
  <c r="D75" i="17"/>
  <c r="D63" i="17"/>
  <c r="D67" i="17"/>
  <c r="D74" i="17"/>
  <c r="D76" i="17"/>
  <c r="D61" i="17"/>
  <c r="C64" i="17"/>
  <c r="C77" i="17" s="1"/>
  <c r="B64" i="17"/>
  <c r="B77" i="17" s="1"/>
  <c r="B19" i="17"/>
  <c r="B23" i="17" s="1"/>
  <c r="B26" i="17" s="1"/>
  <c r="F19" i="15"/>
  <c r="F23" i="15" s="1"/>
  <c r="F26" i="15" s="1"/>
  <c r="N77" i="15"/>
  <c r="N81" i="15" s="1"/>
  <c r="N84" i="15" s="1"/>
  <c r="N47" i="15"/>
  <c r="N48" i="15" s="1"/>
  <c r="N52" i="15" s="1"/>
  <c r="M25" i="1"/>
  <c r="M26" i="1" s="1"/>
  <c r="D64" i="17" l="1"/>
  <c r="D77" i="17" s="1"/>
  <c r="E75" i="17"/>
  <c r="E72" i="17"/>
  <c r="E71" i="17"/>
  <c r="E66" i="17"/>
  <c r="E62" i="17"/>
  <c r="E83" i="17"/>
  <c r="E69" i="17"/>
  <c r="E74" i="17"/>
  <c r="E68" i="17"/>
  <c r="E73" i="17"/>
  <c r="E70" i="17"/>
  <c r="E67" i="17"/>
  <c r="E79" i="17"/>
  <c r="E63" i="17"/>
  <c r="E76" i="17"/>
  <c r="E80" i="17"/>
  <c r="E61" i="17"/>
  <c r="N54" i="15"/>
  <c r="N55" i="15" s="1"/>
  <c r="N25" i="15"/>
  <c r="N26" i="15" s="1"/>
  <c r="M26" i="15"/>
  <c r="N25" i="1"/>
  <c r="N26" i="1" s="1"/>
  <c r="E64" i="17" l="1"/>
  <c r="F72" i="17"/>
  <c r="F80" i="17"/>
  <c r="F67" i="17"/>
  <c r="F69" i="17"/>
  <c r="F76" i="17"/>
  <c r="F68" i="17"/>
  <c r="F83" i="17"/>
  <c r="F79" i="17"/>
  <c r="F75" i="17"/>
  <c r="F70" i="17"/>
  <c r="F66" i="17"/>
  <c r="F73" i="17"/>
  <c r="F74" i="17"/>
  <c r="F62" i="17"/>
  <c r="F63" i="17"/>
  <c r="F71" i="17"/>
  <c r="F61" i="17"/>
  <c r="F64" i="17" l="1"/>
  <c r="G76" i="17"/>
  <c r="G79" i="17"/>
  <c r="G69" i="17"/>
  <c r="G72" i="17"/>
  <c r="G80" i="17"/>
  <c r="G68" i="17"/>
  <c r="G75" i="17"/>
  <c r="G63" i="17"/>
  <c r="G83" i="17"/>
  <c r="G67" i="17"/>
  <c r="G66" i="17"/>
  <c r="G73" i="17"/>
  <c r="G74" i="17"/>
  <c r="G71" i="17"/>
  <c r="G70" i="17"/>
  <c r="G62" i="17"/>
  <c r="G61" i="17"/>
  <c r="G64" i="17" s="1"/>
  <c r="H69" i="17" l="1"/>
  <c r="H76" i="17"/>
  <c r="H79" i="17"/>
  <c r="H75" i="17"/>
  <c r="H66" i="17"/>
  <c r="H63" i="17"/>
  <c r="H72" i="17"/>
  <c r="H67" i="17"/>
  <c r="H62" i="17"/>
  <c r="H74" i="17"/>
  <c r="H68" i="17"/>
  <c r="H83" i="17"/>
  <c r="H71" i="17"/>
  <c r="H73" i="17"/>
  <c r="H80" i="17"/>
  <c r="H70" i="17"/>
  <c r="H61" i="17"/>
  <c r="H64" i="17" l="1"/>
  <c r="I71" i="17"/>
  <c r="I66" i="17"/>
  <c r="I73" i="17"/>
  <c r="I70" i="17"/>
  <c r="I67" i="17"/>
  <c r="I72" i="17"/>
  <c r="I79" i="17"/>
  <c r="I69" i="17"/>
  <c r="I74" i="17"/>
  <c r="I76" i="17"/>
  <c r="I63" i="17"/>
  <c r="I62" i="17"/>
  <c r="I68" i="17"/>
  <c r="I80" i="17"/>
  <c r="I83" i="17"/>
  <c r="I75" i="17"/>
  <c r="I61" i="17"/>
  <c r="I64" i="17" l="1"/>
  <c r="J71" i="17"/>
  <c r="J70" i="17"/>
  <c r="J76" i="17"/>
  <c r="J62" i="17"/>
  <c r="J75" i="17"/>
  <c r="J66" i="17"/>
  <c r="J79" i="17"/>
  <c r="J67" i="17"/>
  <c r="J80" i="17"/>
  <c r="J63" i="17"/>
  <c r="J72" i="17"/>
  <c r="J69" i="17"/>
  <c r="J73" i="17"/>
  <c r="J68" i="17"/>
  <c r="J83" i="17"/>
  <c r="J74" i="17"/>
  <c r="J61" i="17"/>
  <c r="J64" i="17" l="1"/>
  <c r="K73" i="17"/>
  <c r="K71" i="17"/>
  <c r="K76" i="17"/>
  <c r="K79" i="17"/>
  <c r="K70" i="17"/>
  <c r="K69" i="17"/>
  <c r="K72" i="17"/>
  <c r="K74" i="17"/>
  <c r="K80" i="17"/>
  <c r="K67" i="17"/>
  <c r="K68" i="17"/>
  <c r="K75" i="17"/>
  <c r="K62" i="17"/>
  <c r="K83" i="17"/>
  <c r="K63" i="17"/>
  <c r="K66" i="17"/>
  <c r="K61" i="17"/>
  <c r="L80" i="17" l="1"/>
  <c r="L66" i="17"/>
  <c r="L70" i="17"/>
  <c r="L74" i="17"/>
  <c r="L63" i="17"/>
  <c r="L71" i="17"/>
  <c r="L72" i="17"/>
  <c r="L76" i="17"/>
  <c r="L73" i="17"/>
  <c r="L67" i="17"/>
  <c r="L75" i="17"/>
  <c r="L83" i="17"/>
  <c r="L69" i="17"/>
  <c r="L79" i="17"/>
  <c r="L62" i="17"/>
  <c r="L68" i="17"/>
  <c r="K64" i="17"/>
  <c r="L61" i="17"/>
  <c r="M67" i="17" l="1"/>
  <c r="M68" i="17"/>
  <c r="M69" i="17"/>
  <c r="M83" i="17"/>
  <c r="M72" i="17"/>
  <c r="M79" i="17"/>
  <c r="M62" i="17"/>
  <c r="M76" i="17"/>
  <c r="M63" i="17"/>
  <c r="M73" i="17"/>
  <c r="M75" i="17"/>
  <c r="M70" i="17"/>
  <c r="M74" i="17"/>
  <c r="M71" i="17"/>
  <c r="M66" i="17"/>
  <c r="M80" i="17"/>
  <c r="L64" i="17"/>
  <c r="M61" i="17"/>
  <c r="M64" i="17" l="1"/>
</calcChain>
</file>

<file path=xl/sharedStrings.xml><?xml version="1.0" encoding="utf-8"?>
<sst xmlns="http://schemas.openxmlformats.org/spreadsheetml/2006/main" count="584" uniqueCount="41">
  <si>
    <t>Chiffre d'affaires services</t>
  </si>
  <si>
    <t>Chiffre d'affaires ventes de produits</t>
  </si>
  <si>
    <t>Frais de personnel</t>
  </si>
  <si>
    <t>Loyer et charges</t>
  </si>
  <si>
    <t>Téléphone et internet</t>
  </si>
  <si>
    <t>Assurance</t>
  </si>
  <si>
    <t>Frais de déplacement</t>
  </si>
  <si>
    <t>Impôts et taxes (hors IS)</t>
  </si>
  <si>
    <t>Autres charges</t>
  </si>
  <si>
    <t>Amortissements</t>
  </si>
  <si>
    <t>Frais financiers</t>
  </si>
  <si>
    <t>Impôt sur les sociétés</t>
  </si>
  <si>
    <t>Total</t>
  </si>
  <si>
    <t>Achats de marchandise</t>
  </si>
  <si>
    <t>Autres produits</t>
  </si>
  <si>
    <t>Électricité et gaz</t>
  </si>
  <si>
    <t>Équipements divers</t>
  </si>
  <si>
    <t>TOTAL CHIFFRE D'AFFAIRES</t>
  </si>
  <si>
    <t>TOTAL CHARGES</t>
  </si>
  <si>
    <t>EXCÉDENT BRUT D'EXPOLOITATION</t>
  </si>
  <si>
    <t>RÉSULTAT AVANT IMPÔTS</t>
  </si>
  <si>
    <t>RÉSULTAT NET</t>
  </si>
  <si>
    <t>Intitulé</t>
  </si>
  <si>
    <t>Montant</t>
  </si>
  <si>
    <t>Électricité et Gaz</t>
  </si>
  <si>
    <t>Janv.</t>
  </si>
  <si>
    <t>Fév.</t>
  </si>
  <si>
    <t>Mars</t>
  </si>
  <si>
    <t>Mai</t>
  </si>
  <si>
    <t>Juin</t>
  </si>
  <si>
    <t>Avr.</t>
  </si>
  <si>
    <t>Juil.</t>
  </si>
  <si>
    <t>Août</t>
  </si>
  <si>
    <t>Sept.</t>
  </si>
  <si>
    <t>Oct.</t>
  </si>
  <si>
    <t>Nov.</t>
  </si>
  <si>
    <t>Dec.</t>
  </si>
  <si>
    <t>Bud</t>
  </si>
  <si>
    <t>Réel</t>
  </si>
  <si>
    <t>Var.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</si>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</sst>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sz val="8"/>
      <name val="Helvetica"/>
      <family val="2"/>
    </font>
    <font>
      <sz val="8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7" fontId="0" fillId="0" borderId="0" xfId="0" applyNumberFormat="1"/>
    <xf numFmtId="37" fontId="0" fillId="0" borderId="0" xfId="0" applyNumberFormat="1"/>
    <xf numFmtId="37" fontId="0" fillId="0" borderId="0" xfId="0" applyNumberFormat="1" applyFont="1"/>
    <xf numFmtId="0" fontId="0" fillId="0" borderId="1" xfId="0" applyBorder="1"/>
    <xf numFmtId="37" fontId="0" fillId="0" borderId="1" xfId="0" applyNumberFormat="1" applyBorder="1"/>
    <xf numFmtId="0" fontId="2" fillId="0" borderId="1" xfId="0" applyFont="1" applyBorder="1"/>
    <xf numFmtId="37" fontId="2" fillId="0" borderId="1" xfId="0" applyNumberFormat="1" applyFont="1" applyBorder="1"/>
    <xf numFmtId="0" fontId="2" fillId="0" borderId="0" xfId="0" applyFont="1"/>
    <xf numFmtId="0" fontId="2" fillId="0" borderId="2" xfId="0" applyFont="1" applyBorder="1"/>
    <xf numFmtId="37" fontId="2" fillId="0" borderId="2" xfId="0" applyNumberFormat="1" applyFont="1" applyBorder="1"/>
    <xf numFmtId="0" fontId="2" fillId="0" borderId="0" xfId="0" applyFont="1" applyBorder="1" applyAlignment="1">
      <alignment horizontal="center"/>
    </xf>
    <xf numFmtId="17" fontId="0" fillId="0" borderId="1" xfId="0" applyNumberFormat="1" applyBorder="1" applyAlignment="1">
      <alignment horizontal="right"/>
    </xf>
    <xf numFmtId="0" fontId="2" fillId="0" borderId="0" xfId="0" applyFont="1" applyBorder="1" applyAlignment="1"/>
    <xf numFmtId="17" fontId="4" fillId="0" borderId="0" xfId="0" applyNumberFormat="1" applyFont="1"/>
    <xf numFmtId="37" fontId="4" fillId="0" borderId="0" xfId="0" applyNumberFormat="1" applyFont="1"/>
    <xf numFmtId="9" fontId="4" fillId="0" borderId="0" xfId="1" applyFont="1"/>
    <xf numFmtId="0" fontId="4" fillId="0" borderId="0" xfId="0" applyFont="1"/>
    <xf numFmtId="17" fontId="0" fillId="0" borderId="1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5" xfId="0" applyNumberFormat="1" applyBorder="1"/>
    <xf numFmtId="17" fontId="0" fillId="0" borderId="0" xfId="0" applyNumberFormat="1" applyBorder="1"/>
    <xf numFmtId="17" fontId="4" fillId="0" borderId="0" xfId="0" applyNumberFormat="1" applyFont="1" applyBorder="1"/>
    <xf numFmtId="17" fontId="4" fillId="0" borderId="6" xfId="0" applyNumberFormat="1" applyFont="1" applyBorder="1"/>
  </cellXfs>
  <cellStyles count="2">
    <cellStyle name="Normal" xfId="0" builtinId="0"/>
    <cellStyle name="Pourcentage" xfId="1" builtinId="5"/>
  </cellStyles>
  <dxfs count="312"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  <dxf>
      <font>
        <color theme="9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d'affaires cumulé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Budget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'Budget et réalisé - Ex 3'!$B$6:$M$6</c:f>
              <c:numCache>
                <c:formatCode>#,##0_);\(#,##0\)</c:formatCode>
                <c:ptCount val="12"/>
                <c:pt idx="0">
                  <c:v>21500</c:v>
                </c:pt>
                <c:pt idx="1">
                  <c:v>42000</c:v>
                </c:pt>
                <c:pt idx="2">
                  <c:v>62500</c:v>
                </c:pt>
                <c:pt idx="3">
                  <c:v>83000</c:v>
                </c:pt>
                <c:pt idx="4">
                  <c:v>103500</c:v>
                </c:pt>
                <c:pt idx="5">
                  <c:v>124000</c:v>
                </c:pt>
                <c:pt idx="6">
                  <c:v>137000</c:v>
                </c:pt>
                <c:pt idx="7">
                  <c:v>148000</c:v>
                </c:pt>
                <c:pt idx="8">
                  <c:v>168500</c:v>
                </c:pt>
                <c:pt idx="9">
                  <c:v>189000</c:v>
                </c:pt>
                <c:pt idx="10">
                  <c:v>209500</c:v>
                </c:pt>
                <c:pt idx="11">
                  <c:v>231000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6-E149-9182-62A911FA6254}"/>
            </c:ext>
          </c:extLst>
        </c:ser>
        <c:ser>
          <c:idx val="1"/>
          <c:order val="1"/>
          <c:tx>
            <c:v>Réalisé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'Budget et réalisé - Ex 3'!$B$35:$D$35</c:f>
              <c:numCache>
                <c:formatCode>#,##0_);\(#,##0\)</c:formatCode>
                <c:ptCount val="3"/>
                <c:pt idx="0">
                  <c:v>20792</c:v>
                </c:pt>
                <c:pt idx="1">
                  <c:v>47582</c:v>
                </c:pt>
                <c:pt idx="2">
                  <c:v>72456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6-E149-9182-62A911FA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546848"/>
        <c:axId val="1587420928"/>
      </c:lineChart>
      <c:catAx>
        <c:axId val="1585546848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7420928"/>
        <c:crosses val="autoZero"/>
        <c:auto val="1"/>
        <c:lblAlgn val="ctr"/>
        <c:lblOffset val="100"/>
        <c:noMultiLvlLbl val="0"/>
      </c:catAx>
      <c:valAx>
        <c:axId val="1587420928"/>
        <c:scaling>
          <c:orientation val="minMax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5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Résultat cumulé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Budget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'Budget et réalisé - Ex 3'!$B$26:$M$26</c:f>
              <c:numCache>
                <c:formatCode>#,##0_);\(#,##0\)</c:formatCode>
                <c:ptCount val="12"/>
                <c:pt idx="0">
                  <c:v>2803</c:v>
                </c:pt>
                <c:pt idx="1">
                  <c:v>5206</c:v>
                </c:pt>
                <c:pt idx="2">
                  <c:v>7609</c:v>
                </c:pt>
                <c:pt idx="3">
                  <c:v>10012</c:v>
                </c:pt>
                <c:pt idx="4">
                  <c:v>12415</c:v>
                </c:pt>
                <c:pt idx="5">
                  <c:v>14818</c:v>
                </c:pt>
                <c:pt idx="6">
                  <c:v>13021</c:v>
                </c:pt>
                <c:pt idx="7">
                  <c:v>10224</c:v>
                </c:pt>
                <c:pt idx="8">
                  <c:v>12627</c:v>
                </c:pt>
                <c:pt idx="9">
                  <c:v>15030</c:v>
                </c:pt>
                <c:pt idx="10">
                  <c:v>17433</c:v>
                </c:pt>
                <c:pt idx="11">
                  <c:v>9040.6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06-924B-9E99-75DB7334D3C1}"/>
            </c:ext>
          </c:extLst>
        </c:ser>
        <c:ser>
          <c:idx val="1"/>
          <c:order val="1"/>
          <c:tx>
            <c:v>Réalisé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'Budget et réalisé - Ex 3'!$B$55:$D$55</c:f>
              <c:numCache>
                <c:formatCode>#,##0_);\(#,##0\)</c:formatCode>
                <c:ptCount val="3"/>
                <c:pt idx="0">
                  <c:v>3183</c:v>
                </c:pt>
                <c:pt idx="1">
                  <c:v>9351</c:v>
                </c:pt>
                <c:pt idx="2">
                  <c:v>13889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6-924B-9E99-75DB7334D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546848"/>
        <c:axId val="1587420928"/>
      </c:lineChart>
      <c:catAx>
        <c:axId val="1585546848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7420928"/>
        <c:crosses val="autoZero"/>
        <c:auto val="1"/>
        <c:lblAlgn val="ctr"/>
        <c:lblOffset val="100"/>
        <c:noMultiLvlLbl val="0"/>
      </c:catAx>
      <c:valAx>
        <c:axId val="1587420928"/>
        <c:scaling>
          <c:orientation val="minMax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5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d'affaires mensuel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'Budget et réalisé - Ex 2'!$B$6:$M$6</c:f>
              <c:numCache>
                <c:formatCode>#,##0_);\(#,##0\)</c:formatCode>
                <c:ptCount val="12"/>
                <c:pt idx="0">
                  <c:v>21500</c:v>
                </c:pt>
                <c:pt idx="1">
                  <c:v>20500</c:v>
                </c:pt>
                <c:pt idx="2">
                  <c:v>20500</c:v>
                </c:pt>
                <c:pt idx="3">
                  <c:v>20500</c:v>
                </c:pt>
                <c:pt idx="4">
                  <c:v>20500</c:v>
                </c:pt>
                <c:pt idx="5">
                  <c:v>20500</c:v>
                </c:pt>
                <c:pt idx="6">
                  <c:v>13000</c:v>
                </c:pt>
                <c:pt idx="7">
                  <c:v>11000</c:v>
                </c:pt>
                <c:pt idx="8">
                  <c:v>20500</c:v>
                </c:pt>
                <c:pt idx="9">
                  <c:v>20500</c:v>
                </c:pt>
                <c:pt idx="10">
                  <c:v>20500</c:v>
                </c:pt>
                <c:pt idx="11">
                  <c:v>21500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4-A54F-A689-3CD060ABCD56}"/>
            </c:ext>
          </c:extLst>
        </c:ser>
        <c:ser>
          <c:idx val="1"/>
          <c:order val="1"/>
          <c:tx>
            <c:v>Réalisé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'Budget et réalisé - Ex 2'!$B$35:$D$35</c:f>
              <c:numCache>
                <c:formatCode>#,##0_);\(#,##0\)</c:formatCode>
                <c:ptCount val="3"/>
                <c:pt idx="0">
                  <c:v>20792</c:v>
                </c:pt>
                <c:pt idx="1">
                  <c:v>26790</c:v>
                </c:pt>
                <c:pt idx="2">
                  <c:v>24874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4-A54F-A689-3CD060ABC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546848"/>
        <c:axId val="1587420928"/>
      </c:barChart>
      <c:catAx>
        <c:axId val="1585546848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7420928"/>
        <c:crosses val="autoZero"/>
        <c:auto val="1"/>
        <c:lblAlgn val="ctr"/>
        <c:lblOffset val="100"/>
        <c:noMultiLvlLbl val="0"/>
      </c:catAx>
      <c:valAx>
        <c:axId val="1587420928"/>
        <c:scaling>
          <c:orientation val="minMax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5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Résultat menusel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'Budget et réalisé - Ex 2'!$B$26:$M$26</c:f>
              <c:numCache>
                <c:formatCode>#,##0_);\(#,##0\)</c:formatCode>
                <c:ptCount val="12"/>
                <c:pt idx="0">
                  <c:v>2803</c:v>
                </c:pt>
                <c:pt idx="1">
                  <c:v>2403</c:v>
                </c:pt>
                <c:pt idx="2">
                  <c:v>2403</c:v>
                </c:pt>
                <c:pt idx="3">
                  <c:v>2403</c:v>
                </c:pt>
                <c:pt idx="4">
                  <c:v>2403</c:v>
                </c:pt>
                <c:pt idx="5">
                  <c:v>2403</c:v>
                </c:pt>
                <c:pt idx="6">
                  <c:v>-1797</c:v>
                </c:pt>
                <c:pt idx="7">
                  <c:v>-2797</c:v>
                </c:pt>
                <c:pt idx="8">
                  <c:v>2403</c:v>
                </c:pt>
                <c:pt idx="9">
                  <c:v>2403</c:v>
                </c:pt>
                <c:pt idx="10">
                  <c:v>2403</c:v>
                </c:pt>
                <c:pt idx="11">
                  <c:v>-8392.4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B-DA40-A98C-989E98F022DC}"/>
            </c:ext>
          </c:extLst>
        </c:ser>
        <c:ser>
          <c:idx val="1"/>
          <c:order val="1"/>
          <c:tx>
            <c:v>Réalisé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'Budget et réalisé - Ex 2'!$B$55:$D$55</c:f>
              <c:numCache>
                <c:formatCode>#,##0_);\(#,##0\)</c:formatCode>
                <c:ptCount val="3"/>
                <c:pt idx="0">
                  <c:v>3183</c:v>
                </c:pt>
                <c:pt idx="1">
                  <c:v>6168</c:v>
                </c:pt>
                <c:pt idx="2">
                  <c:v>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B-DA40-A98C-989E98F02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546848"/>
        <c:axId val="1587420928"/>
      </c:barChart>
      <c:catAx>
        <c:axId val="1585546848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7420928"/>
        <c:crosses val="autoZero"/>
        <c:auto val="1"/>
        <c:lblAlgn val="ctr"/>
        <c:lblOffset val="100"/>
        <c:noMultiLvlLbl val="0"/>
      </c:catAx>
      <c:valAx>
        <c:axId val="1587420928"/>
        <c:scaling>
          <c:orientation val="minMax"/>
        </c:scaling>
        <c:delete val="0"/>
        <c:axPos val="l"/>
        <c:numFmt formatCode="#,##0_);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5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88900</xdr:rowOff>
    </xdr:from>
    <xdr:to>
      <xdr:col>7</xdr:col>
      <xdr:colOff>342900</xdr:colOff>
      <xdr:row>20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68C5A67-1E70-144D-99BD-FE65EC430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558800</xdr:colOff>
      <xdr:row>0</xdr:row>
      <xdr:rowOff>101600</xdr:rowOff>
    </xdr:from>
    <xdr:to>
      <xdr:col>14</xdr:col>
      <xdr:colOff>647700</xdr:colOff>
      <xdr:row>20</xdr:row>
      <xdr:rowOff>50800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D10058E-3FAE-5B46-99D7-B767E45F2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21</xdr:row>
      <xdr:rowOff>127000</xdr:rowOff>
    </xdr:from>
    <xdr:to>
      <xdr:col>7</xdr:col>
      <xdr:colOff>342900</xdr:colOff>
      <xdr:row>41</xdr:row>
      <xdr:rowOff>76200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7551CFB-86D2-2F4A-A6BA-25C713DB1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558800</xdr:colOff>
      <xdr:row>21</xdr:row>
      <xdr:rowOff>139700</xdr:rowOff>
    </xdr:from>
    <xdr:to>
      <xdr:col>14</xdr:col>
      <xdr:colOff>647700</xdr:colOff>
      <xdr:row>41</xdr:row>
      <xdr:rowOff>88900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C09691C0-343F-5745-BB39-831B5244B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2991-3052-BF48-9C6B-8A4A19A1CFA0}">
  <dimension ref="A1:BB26"/>
  <sheetViews>
    <sheetView showGridLines="0" showZeros="0" zoomScale="80" zoomScaleNormal="80" workbookViewId="0"/>
  </sheetViews>
  <sheetFormatPr baseColWidth="10" defaultRowHeight="13" outlineLevelCol="1" x14ac:dyDescent="0.15"/>
  <cols>
    <col min="1" max="1" width="31.1640625" bestFit="1" customWidth="1"/>
    <col min="2" max="3" width="7.83203125" customWidth="1"/>
    <col min="4" max="5" width="5" style="17" customWidth="1" outlineLevel="1"/>
    <col min="6" max="7" width="7.83203125" style="17" customWidth="1"/>
    <col min="8" max="9" width="5" style="17" customWidth="1" outlineLevel="1"/>
    <col min="10" max="11" width="7.83203125" style="17" customWidth="1"/>
    <col min="12" max="13" width="5" style="17" customWidth="1" outlineLevel="1"/>
    <col min="14" max="15" width="7.83203125" style="17" customWidth="1"/>
    <col min="16" max="17" width="5" style="17" hidden="1" customWidth="1" outlineLevel="1"/>
    <col min="18" max="18" width="7.83203125" style="17" customWidth="1" collapsed="1"/>
    <col min="19" max="19" width="7.83203125" style="17" customWidth="1"/>
    <col min="20" max="21" width="5" style="17" hidden="1" customWidth="1" outlineLevel="1"/>
    <col min="22" max="22" width="7.83203125" style="17" customWidth="1" collapsed="1"/>
    <col min="23" max="23" width="7.83203125" style="17" customWidth="1"/>
    <col min="24" max="25" width="5" style="17" hidden="1" customWidth="1" outlineLevel="1"/>
    <col min="26" max="26" width="7.83203125" style="17" customWidth="1" collapsed="1"/>
    <col min="27" max="27" width="7.83203125" style="17" customWidth="1"/>
    <col min="28" max="29" width="5" style="17" hidden="1" customWidth="1" outlineLevel="1"/>
    <col min="30" max="30" width="7.83203125" style="17" customWidth="1" collapsed="1"/>
    <col min="31" max="31" width="7.83203125" style="17" customWidth="1"/>
    <col min="32" max="33" width="5" style="17" hidden="1" customWidth="1" outlineLevel="1"/>
    <col min="34" max="34" width="7.83203125" style="17" customWidth="1" collapsed="1"/>
    <col min="35" max="35" width="7.83203125" style="17" customWidth="1"/>
    <col min="36" max="37" width="5" style="17" hidden="1" customWidth="1" outlineLevel="1"/>
    <col min="38" max="38" width="7.83203125" style="17" customWidth="1" collapsed="1"/>
    <col min="39" max="39" width="7.83203125" style="17" customWidth="1"/>
    <col min="40" max="41" width="5" style="17" hidden="1" customWidth="1" outlineLevel="1"/>
    <col min="42" max="42" width="7.83203125" style="17" customWidth="1" collapsed="1"/>
    <col min="43" max="43" width="7.83203125" style="17" customWidth="1"/>
    <col min="44" max="45" width="5" style="17" hidden="1" customWidth="1" outlineLevel="1"/>
    <col min="46" max="46" width="8" style="17" customWidth="1" collapsed="1"/>
    <col min="47" max="47" width="8" style="17" customWidth="1"/>
    <col min="48" max="49" width="5" style="17" hidden="1" customWidth="1" outlineLevel="1"/>
    <col min="50" max="50" width="8" style="17" customWidth="1" collapsed="1"/>
    <col min="51" max="51" width="8" style="17" customWidth="1"/>
    <col min="52" max="52" width="7.33203125" style="17" hidden="1" customWidth="1" outlineLevel="1"/>
    <col min="53" max="53" width="5" style="17" hidden="1" customWidth="1" outlineLevel="1"/>
    <col min="54" max="54" width="10.83203125" collapsed="1"/>
  </cols>
  <sheetData>
    <row r="1" spans="1:53" x14ac:dyDescent="0.15">
      <c r="B1" s="18" t="str">
        <f>Budget!B2</f>
        <v>Janv.</v>
      </c>
      <c r="C1" s="18"/>
      <c r="D1" s="18"/>
      <c r="E1" s="18"/>
      <c r="F1" s="19" t="str">
        <f>Budget!C2</f>
        <v>Fév.</v>
      </c>
      <c r="G1" s="18"/>
      <c r="H1" s="18"/>
      <c r="I1" s="20"/>
      <c r="J1" s="19" t="str">
        <f>Budget!D2</f>
        <v>Mars</v>
      </c>
      <c r="K1" s="18"/>
      <c r="L1" s="18"/>
      <c r="M1" s="20"/>
      <c r="N1" s="19" t="str">
        <f>Budget!E2</f>
        <v>Avr.</v>
      </c>
      <c r="O1" s="18"/>
      <c r="P1" s="18"/>
      <c r="Q1" s="20"/>
      <c r="R1" s="19" t="str">
        <f>Budget!F2</f>
        <v>Mai</v>
      </c>
      <c r="S1" s="18"/>
      <c r="T1" s="18"/>
      <c r="U1" s="20"/>
      <c r="V1" s="19" t="str">
        <f>Budget!G2</f>
        <v>Juin</v>
      </c>
      <c r="W1" s="18"/>
      <c r="X1" s="18"/>
      <c r="Y1" s="20"/>
      <c r="Z1" s="19" t="str">
        <f>Budget!H2</f>
        <v>Juil.</v>
      </c>
      <c r="AA1" s="18"/>
      <c r="AB1" s="18"/>
      <c r="AC1" s="20"/>
      <c r="AD1" s="19" t="str">
        <f>Budget!I2</f>
        <v>Août</v>
      </c>
      <c r="AE1" s="18"/>
      <c r="AF1" s="18"/>
      <c r="AG1" s="20"/>
      <c r="AH1" s="19" t="str">
        <f>Budget!J2</f>
        <v>Sept.</v>
      </c>
      <c r="AI1" s="18"/>
      <c r="AJ1" s="18"/>
      <c r="AK1" s="20"/>
      <c r="AL1" s="19" t="str">
        <f>Budget!K2</f>
        <v>Oct.</v>
      </c>
      <c r="AM1" s="18"/>
      <c r="AN1" s="18"/>
      <c r="AO1" s="20"/>
      <c r="AP1" s="19" t="str">
        <f>Budget!L2</f>
        <v>Nov.</v>
      </c>
      <c r="AQ1" s="18"/>
      <c r="AR1" s="18"/>
      <c r="AS1" s="20"/>
      <c r="AT1" s="19" t="str">
        <f>Budget!M2</f>
        <v>Dec.</v>
      </c>
      <c r="AU1" s="18"/>
      <c r="AV1" s="18"/>
      <c r="AW1" s="20"/>
      <c r="AX1" s="19" t="str">
        <f>Budget!N2</f>
        <v>Total</v>
      </c>
      <c r="AY1" s="18"/>
      <c r="AZ1" s="18"/>
      <c r="BA1" s="20"/>
    </row>
    <row r="2" spans="1:53" x14ac:dyDescent="0.15">
      <c r="B2" s="1" t="s">
        <v>37</v>
      </c>
      <c r="C2" s="1" t="s">
        <v>38</v>
      </c>
      <c r="D2" s="14" t="s">
        <v>39</v>
      </c>
      <c r="E2" s="14" t="s">
        <v>40</v>
      </c>
      <c r="F2" s="21" t="s">
        <v>37</v>
      </c>
      <c r="G2" s="22" t="s">
        <v>38</v>
      </c>
      <c r="H2" s="23" t="s">
        <v>39</v>
      </c>
      <c r="I2" s="24" t="s">
        <v>40</v>
      </c>
      <c r="J2" s="21" t="s">
        <v>37</v>
      </c>
      <c r="K2" s="22" t="s">
        <v>38</v>
      </c>
      <c r="L2" s="23" t="s">
        <v>39</v>
      </c>
      <c r="M2" s="24" t="s">
        <v>40</v>
      </c>
      <c r="N2" s="21" t="s">
        <v>37</v>
      </c>
      <c r="O2" s="22" t="s">
        <v>38</v>
      </c>
      <c r="P2" s="23" t="s">
        <v>39</v>
      </c>
      <c r="Q2" s="24" t="s">
        <v>40</v>
      </c>
      <c r="R2" s="21" t="s">
        <v>37</v>
      </c>
      <c r="S2" s="22" t="s">
        <v>38</v>
      </c>
      <c r="T2" s="23" t="s">
        <v>39</v>
      </c>
      <c r="U2" s="24" t="s">
        <v>40</v>
      </c>
      <c r="V2" s="21" t="s">
        <v>37</v>
      </c>
      <c r="W2" s="22" t="s">
        <v>38</v>
      </c>
      <c r="X2" s="23" t="s">
        <v>39</v>
      </c>
      <c r="Y2" s="24" t="s">
        <v>40</v>
      </c>
      <c r="Z2" s="21" t="s">
        <v>37</v>
      </c>
      <c r="AA2" s="22" t="s">
        <v>38</v>
      </c>
      <c r="AB2" s="23" t="s">
        <v>39</v>
      </c>
      <c r="AC2" s="24" t="s">
        <v>40</v>
      </c>
      <c r="AD2" s="21" t="s">
        <v>37</v>
      </c>
      <c r="AE2" s="22" t="s">
        <v>38</v>
      </c>
      <c r="AF2" s="23" t="s">
        <v>39</v>
      </c>
      <c r="AG2" s="24" t="s">
        <v>40</v>
      </c>
      <c r="AH2" s="21" t="s">
        <v>37</v>
      </c>
      <c r="AI2" s="22" t="s">
        <v>38</v>
      </c>
      <c r="AJ2" s="23" t="s">
        <v>39</v>
      </c>
      <c r="AK2" s="24" t="s">
        <v>40</v>
      </c>
      <c r="AL2" s="21" t="s">
        <v>37</v>
      </c>
      <c r="AM2" s="22" t="s">
        <v>38</v>
      </c>
      <c r="AN2" s="23" t="s">
        <v>39</v>
      </c>
      <c r="AO2" s="24" t="s">
        <v>40</v>
      </c>
      <c r="AP2" s="21" t="s">
        <v>37</v>
      </c>
      <c r="AQ2" s="22" t="s">
        <v>38</v>
      </c>
      <c r="AR2" s="23" t="s">
        <v>39</v>
      </c>
      <c r="AS2" s="24" t="s">
        <v>40</v>
      </c>
      <c r="AT2" s="21" t="s">
        <v>37</v>
      </c>
      <c r="AU2" s="22" t="s">
        <v>38</v>
      </c>
      <c r="AV2" s="23" t="s">
        <v>39</v>
      </c>
      <c r="AW2" s="24" t="s">
        <v>40</v>
      </c>
      <c r="AX2" s="21" t="s">
        <v>37</v>
      </c>
      <c r="AY2" s="22" t="s">
        <v>38</v>
      </c>
      <c r="AZ2" s="23" t="s">
        <v>39</v>
      </c>
      <c r="BA2" s="24" t="s">
        <v>40</v>
      </c>
    </row>
    <row r="3" spans="1:53" x14ac:dyDescent="0.15">
      <c r="A3" t="s">
        <v>1</v>
      </c>
      <c r="B3" s="3">
        <f>Budget!B3</f>
        <v>18000</v>
      </c>
      <c r="C3" s="3">
        <f>'01'!$B3</f>
        <v>17895</v>
      </c>
      <c r="D3" s="15">
        <f t="shared" ref="D3:D6" si="0">IF(AND(B3&lt;&gt;0,C3&lt;&gt;0),C3-B3,"")</f>
        <v>-105</v>
      </c>
      <c r="E3" s="16">
        <f>IF(AND(B3&lt;&gt;0,C3&lt;&gt;0),C3/B3-1,"")</f>
        <v>-5.833333333333357E-3</v>
      </c>
      <c r="F3" s="3">
        <f>Budget!C3</f>
        <v>18000</v>
      </c>
      <c r="G3" s="3">
        <f>'02'!$B3</f>
        <v>22532</v>
      </c>
      <c r="H3" s="15">
        <f t="shared" ref="H3:H6" si="1">IF(AND(F3&lt;&gt;0,G3&lt;&gt;0),G3-F3,"")</f>
        <v>4532</v>
      </c>
      <c r="I3" s="16">
        <f>IF(AND(F3&lt;&gt;0,G3&lt;&gt;0),G3/F3-1,"")</f>
        <v>0.25177777777777788</v>
      </c>
      <c r="J3" s="3">
        <f>Budget!D3</f>
        <v>18000</v>
      </c>
      <c r="K3" s="3">
        <f>'03'!$B3</f>
        <v>21587</v>
      </c>
      <c r="L3" s="15">
        <f t="shared" ref="L3:L6" si="2">IF(AND(J3&lt;&gt;0,K3&lt;&gt;0),K3-J3,"")</f>
        <v>3587</v>
      </c>
      <c r="M3" s="16">
        <f>IF(AND(J3&lt;&gt;0,K3&lt;&gt;0),K3/J3-1,"")</f>
        <v>0.19927777777777789</v>
      </c>
      <c r="N3" s="3">
        <f>Budget!E3</f>
        <v>18000</v>
      </c>
      <c r="O3" s="3">
        <f>'04'!$B3</f>
        <v>0</v>
      </c>
      <c r="P3" s="15" t="str">
        <f t="shared" ref="P3:P6" si="3">IF(AND(N3&lt;&gt;0,O3&lt;&gt;0),O3-N3,"")</f>
        <v/>
      </c>
      <c r="Q3" s="16" t="str">
        <f>IF(AND(N3&lt;&gt;0,O3&lt;&gt;0),O3/N3-1,"")</f>
        <v/>
      </c>
      <c r="R3" s="3">
        <f>Budget!F3</f>
        <v>18000</v>
      </c>
      <c r="S3" s="3">
        <f>'05'!$B3</f>
        <v>0</v>
      </c>
      <c r="T3" s="15" t="str">
        <f t="shared" ref="T3:T6" si="4">IF(AND(R3&lt;&gt;0,S3&lt;&gt;0),S3-R3,"")</f>
        <v/>
      </c>
      <c r="U3" s="16" t="str">
        <f>IF(AND(R3&lt;&gt;0,S3&lt;&gt;0),S3/R3-1,"")</f>
        <v/>
      </c>
      <c r="V3" s="3">
        <f>Budget!G3</f>
        <v>18000</v>
      </c>
      <c r="W3" s="3">
        <f>'06'!$B3</f>
        <v>0</v>
      </c>
      <c r="X3" s="15" t="str">
        <f t="shared" ref="X3:X6" si="5">IF(AND(V3&lt;&gt;0,W3&lt;&gt;0),W3-V3,"")</f>
        <v/>
      </c>
      <c r="Y3" s="16" t="str">
        <f>IF(AND(V3&lt;&gt;0,W3&lt;&gt;0),W3/V3-1,"")</f>
        <v/>
      </c>
      <c r="Z3" s="3">
        <f>Budget!H3</f>
        <v>12000</v>
      </c>
      <c r="AA3" s="3">
        <f>'07'!$B3</f>
        <v>0</v>
      </c>
      <c r="AB3" s="15" t="str">
        <f t="shared" ref="AB3:AB6" si="6">IF(AND(Z3&lt;&gt;0,AA3&lt;&gt;0),AA3-Z3,"")</f>
        <v/>
      </c>
      <c r="AC3" s="16" t="str">
        <f>IF(AND(Z3&lt;&gt;0,AA3&lt;&gt;0),AA3/Z3-1,"")</f>
        <v/>
      </c>
      <c r="AD3" s="3">
        <f>Budget!I3</f>
        <v>10000</v>
      </c>
      <c r="AE3" s="3">
        <f>'08'!$B3</f>
        <v>0</v>
      </c>
      <c r="AF3" s="15" t="str">
        <f t="shared" ref="AF3:AF6" si="7">IF(AND(AD3&lt;&gt;0,AE3&lt;&gt;0),AE3-AD3,"")</f>
        <v/>
      </c>
      <c r="AG3" s="16" t="str">
        <f>IF(AND(AD3&lt;&gt;0,AE3&lt;&gt;0),AE3/AD3-1,"")</f>
        <v/>
      </c>
      <c r="AH3" s="3">
        <f>Budget!J3</f>
        <v>18000</v>
      </c>
      <c r="AI3" s="3">
        <f>'09'!$B3</f>
        <v>0</v>
      </c>
      <c r="AJ3" s="15" t="str">
        <f t="shared" ref="AJ3:AJ6" si="8">IF(AND(AH3&lt;&gt;0,AI3&lt;&gt;0),AI3-AH3,"")</f>
        <v/>
      </c>
      <c r="AK3" s="16" t="str">
        <f>IF(AND(AH3&lt;&gt;0,AI3&lt;&gt;0),AI3/AH3-1,"")</f>
        <v/>
      </c>
      <c r="AL3" s="3">
        <f>Budget!K3</f>
        <v>18000</v>
      </c>
      <c r="AM3" s="3">
        <f>'10'!$B3</f>
        <v>0</v>
      </c>
      <c r="AN3" s="15" t="str">
        <f t="shared" ref="AN3:AN6" si="9">IF(AND(AL3&lt;&gt;0,AM3&lt;&gt;0),AM3-AL3,"")</f>
        <v/>
      </c>
      <c r="AO3" s="16" t="str">
        <f>IF(AND(AL3&lt;&gt;0,AM3&lt;&gt;0),AM3/AL3-1,"")</f>
        <v/>
      </c>
      <c r="AP3" s="3">
        <f>Budget!L3</f>
        <v>18000</v>
      </c>
      <c r="AQ3" s="3">
        <f>'11'!$B3</f>
        <v>0</v>
      </c>
      <c r="AR3" s="15" t="str">
        <f t="shared" ref="AR3:AR6" si="10">IF(AND(AP3&lt;&gt;0,AQ3&lt;&gt;0),AQ3-AP3,"")</f>
        <v/>
      </c>
      <c r="AS3" s="16" t="str">
        <f>IF(AND(AP3&lt;&gt;0,AQ3&lt;&gt;0),AQ3/AP3-1,"")</f>
        <v/>
      </c>
      <c r="AT3" s="3">
        <f>Budget!M3</f>
        <v>18000</v>
      </c>
      <c r="AU3" s="3">
        <f>'12'!$B3</f>
        <v>0</v>
      </c>
      <c r="AV3" s="15" t="str">
        <f t="shared" ref="AV3:AV6" si="11">IF(AND(AT3&lt;&gt;0,AU3&lt;&gt;0),AU3-AT3,"")</f>
        <v/>
      </c>
      <c r="AW3" s="16" t="str">
        <f>IF(AND(AT3&lt;&gt;0,AU3&lt;&gt;0),AU3/AT3-1,"")</f>
        <v/>
      </c>
      <c r="AX3" s="3">
        <f>Budget!N3</f>
        <v>202000</v>
      </c>
      <c r="AY3" s="3">
        <f>C3+G3+K3+O3+S3+W3+AA3+AE3+AI3+AM3+AQ3+AU3</f>
        <v>62014</v>
      </c>
      <c r="AZ3" s="15">
        <f t="shared" ref="AZ3:AZ6" si="12">IF(AND(AX3&lt;&gt;0,AY3&lt;&gt;0),AY3-AX3,"")</f>
        <v>-139986</v>
      </c>
      <c r="BA3" s="16">
        <f>IF(AND(AX3&lt;&gt;0,AY3&lt;&gt;0),AY3/AX3-1,"")</f>
        <v>-0.69300000000000006</v>
      </c>
    </row>
    <row r="4" spans="1:53" x14ac:dyDescent="0.15">
      <c r="A4" t="s">
        <v>0</v>
      </c>
      <c r="B4" s="3">
        <f>Budget!B4</f>
        <v>3500</v>
      </c>
      <c r="C4" s="3">
        <f>'01'!$B4</f>
        <v>2897</v>
      </c>
      <c r="D4" s="15">
        <f t="shared" si="0"/>
        <v>-603</v>
      </c>
      <c r="E4" s="16">
        <f t="shared" ref="E4:E18" si="13">IF(AND(B4&lt;&gt;0,C4&lt;&gt;0),C4/B4-1,"")</f>
        <v>-0.17228571428571426</v>
      </c>
      <c r="F4" s="3">
        <f>Budget!C4</f>
        <v>2500</v>
      </c>
      <c r="G4" s="3">
        <f>'02'!$B4</f>
        <v>4258</v>
      </c>
      <c r="H4" s="15">
        <f t="shared" si="1"/>
        <v>1758</v>
      </c>
      <c r="I4" s="16">
        <f t="shared" ref="I4:I26" si="14">IF(AND(F4&lt;&gt;0,G4&lt;&gt;0),G4/F4-1,"")</f>
        <v>0.70320000000000005</v>
      </c>
      <c r="J4" s="3">
        <f>Budget!D4</f>
        <v>2500</v>
      </c>
      <c r="K4" s="3">
        <f>'03'!$B4</f>
        <v>3287</v>
      </c>
      <c r="L4" s="15">
        <f t="shared" si="2"/>
        <v>787</v>
      </c>
      <c r="M4" s="16">
        <f t="shared" ref="M4:M26" si="15">IF(AND(J4&lt;&gt;0,K4&lt;&gt;0),K4/J4-1,"")</f>
        <v>0.31479999999999997</v>
      </c>
      <c r="N4" s="3">
        <f>Budget!E4</f>
        <v>2500</v>
      </c>
      <c r="O4" s="3">
        <f>'04'!$B4</f>
        <v>0</v>
      </c>
      <c r="P4" s="15" t="str">
        <f t="shared" si="3"/>
        <v/>
      </c>
      <c r="Q4" s="16" t="str">
        <f t="shared" ref="Q4:Q26" si="16">IF(AND(N4&lt;&gt;0,O4&lt;&gt;0),O4/N4-1,"")</f>
        <v/>
      </c>
      <c r="R4" s="3">
        <f>Budget!F4</f>
        <v>2500</v>
      </c>
      <c r="S4" s="3">
        <f>'05'!$B4</f>
        <v>0</v>
      </c>
      <c r="T4" s="15" t="str">
        <f t="shared" si="4"/>
        <v/>
      </c>
      <c r="U4" s="16" t="str">
        <f t="shared" ref="U4:U26" si="17">IF(AND(R4&lt;&gt;0,S4&lt;&gt;0),S4/R4-1,"")</f>
        <v/>
      </c>
      <c r="V4" s="3">
        <f>Budget!G4</f>
        <v>2500</v>
      </c>
      <c r="W4" s="3">
        <f>'06'!$B4</f>
        <v>0</v>
      </c>
      <c r="X4" s="15" t="str">
        <f t="shared" si="5"/>
        <v/>
      </c>
      <c r="Y4" s="16" t="str">
        <f t="shared" ref="Y4:Y26" si="18">IF(AND(V4&lt;&gt;0,W4&lt;&gt;0),W4/V4-1,"")</f>
        <v/>
      </c>
      <c r="Z4" s="3">
        <f>Budget!H4</f>
        <v>1000</v>
      </c>
      <c r="AA4" s="3">
        <f>'07'!$B4</f>
        <v>0</v>
      </c>
      <c r="AB4" s="15" t="str">
        <f t="shared" si="6"/>
        <v/>
      </c>
      <c r="AC4" s="16" t="str">
        <f t="shared" ref="AC4:AC26" si="19">IF(AND(Z4&lt;&gt;0,AA4&lt;&gt;0),AA4/Z4-1,"")</f>
        <v/>
      </c>
      <c r="AD4" s="3">
        <f>Budget!I4</f>
        <v>1000</v>
      </c>
      <c r="AE4" s="3">
        <f>'08'!$B4</f>
        <v>0</v>
      </c>
      <c r="AF4" s="15" t="str">
        <f t="shared" si="7"/>
        <v/>
      </c>
      <c r="AG4" s="16" t="str">
        <f t="shared" ref="AG4:AG26" si="20">IF(AND(AD4&lt;&gt;0,AE4&lt;&gt;0),AE4/AD4-1,"")</f>
        <v/>
      </c>
      <c r="AH4" s="3">
        <f>Budget!J4</f>
        <v>2500</v>
      </c>
      <c r="AI4" s="3">
        <f>'09'!$B4</f>
        <v>0</v>
      </c>
      <c r="AJ4" s="15" t="str">
        <f t="shared" si="8"/>
        <v/>
      </c>
      <c r="AK4" s="16" t="str">
        <f t="shared" ref="AK4:AK26" si="21">IF(AND(AH4&lt;&gt;0,AI4&lt;&gt;0),AI4/AH4-1,"")</f>
        <v/>
      </c>
      <c r="AL4" s="3">
        <f>Budget!K4</f>
        <v>2500</v>
      </c>
      <c r="AM4" s="3">
        <f>'10'!$B4</f>
        <v>0</v>
      </c>
      <c r="AN4" s="15" t="str">
        <f t="shared" si="9"/>
        <v/>
      </c>
      <c r="AO4" s="16" t="str">
        <f t="shared" ref="AO4:AO26" si="22">IF(AND(AL4&lt;&gt;0,AM4&lt;&gt;0),AM4/AL4-1,"")</f>
        <v/>
      </c>
      <c r="AP4" s="3">
        <f>Budget!L4</f>
        <v>2500</v>
      </c>
      <c r="AQ4" s="3">
        <f>'11'!$B4</f>
        <v>0</v>
      </c>
      <c r="AR4" s="15" t="str">
        <f t="shared" si="10"/>
        <v/>
      </c>
      <c r="AS4" s="16" t="str">
        <f t="shared" ref="AS4:AS26" si="23">IF(AND(AP4&lt;&gt;0,AQ4&lt;&gt;0),AQ4/AP4-1,"")</f>
        <v/>
      </c>
      <c r="AT4" s="3">
        <f>Budget!M4</f>
        <v>3500</v>
      </c>
      <c r="AU4" s="3">
        <f>'12'!$B4</f>
        <v>0</v>
      </c>
      <c r="AV4" s="15" t="str">
        <f t="shared" si="11"/>
        <v/>
      </c>
      <c r="AW4" s="16" t="str">
        <f t="shared" ref="AW4:AW26" si="24">IF(AND(AT4&lt;&gt;0,AU4&lt;&gt;0),AU4/AT4-1,"")</f>
        <v/>
      </c>
      <c r="AX4" s="3">
        <f>Budget!N4</f>
        <v>29000</v>
      </c>
      <c r="AY4" s="3">
        <f>'01'!$B4</f>
        <v>2897</v>
      </c>
      <c r="AZ4" s="15">
        <f t="shared" si="12"/>
        <v>-26103</v>
      </c>
      <c r="BA4" s="16">
        <f t="shared" ref="BA4:BA26" si="25">IF(AND(AX4&lt;&gt;0,AY4&lt;&gt;0),AY4/AX4-1,"")</f>
        <v>-0.90010344827586208</v>
      </c>
    </row>
    <row r="5" spans="1:53" x14ac:dyDescent="0.15">
      <c r="A5" t="s">
        <v>14</v>
      </c>
      <c r="B5" s="3">
        <f>Budget!B5</f>
        <v>0</v>
      </c>
      <c r="C5" s="3">
        <f>'01'!$B5</f>
        <v>0</v>
      </c>
      <c r="D5" s="15" t="str">
        <f t="shared" si="0"/>
        <v/>
      </c>
      <c r="E5" s="16" t="str">
        <f t="shared" si="13"/>
        <v/>
      </c>
      <c r="F5" s="3">
        <f>Budget!C5</f>
        <v>0</v>
      </c>
      <c r="G5" s="3">
        <f>'02'!$B5</f>
        <v>0</v>
      </c>
      <c r="H5" s="15" t="str">
        <f t="shared" si="1"/>
        <v/>
      </c>
      <c r="I5" s="16" t="str">
        <f t="shared" si="14"/>
        <v/>
      </c>
      <c r="J5" s="3">
        <f>Budget!D5</f>
        <v>0</v>
      </c>
      <c r="K5" s="3">
        <f>'03'!$B5</f>
        <v>0</v>
      </c>
      <c r="L5" s="15" t="str">
        <f t="shared" si="2"/>
        <v/>
      </c>
      <c r="M5" s="16" t="str">
        <f t="shared" si="15"/>
        <v/>
      </c>
      <c r="N5" s="3">
        <f>Budget!E5</f>
        <v>0</v>
      </c>
      <c r="O5" s="3">
        <f>'04'!$B5</f>
        <v>0</v>
      </c>
      <c r="P5" s="15" t="str">
        <f t="shared" si="3"/>
        <v/>
      </c>
      <c r="Q5" s="16" t="str">
        <f t="shared" si="16"/>
        <v/>
      </c>
      <c r="R5" s="3">
        <f>Budget!F5</f>
        <v>0</v>
      </c>
      <c r="S5" s="3">
        <f>'05'!$B5</f>
        <v>0</v>
      </c>
      <c r="T5" s="15" t="str">
        <f t="shared" si="4"/>
        <v/>
      </c>
      <c r="U5" s="16" t="str">
        <f t="shared" si="17"/>
        <v/>
      </c>
      <c r="V5" s="3">
        <f>Budget!G5</f>
        <v>0</v>
      </c>
      <c r="W5" s="3">
        <f>'06'!$B5</f>
        <v>0</v>
      </c>
      <c r="X5" s="15" t="str">
        <f t="shared" si="5"/>
        <v/>
      </c>
      <c r="Y5" s="16" t="str">
        <f t="shared" si="18"/>
        <v/>
      </c>
      <c r="Z5" s="3">
        <f>Budget!H5</f>
        <v>0</v>
      </c>
      <c r="AA5" s="3">
        <f>'07'!$B5</f>
        <v>0</v>
      </c>
      <c r="AB5" s="15" t="str">
        <f t="shared" si="6"/>
        <v/>
      </c>
      <c r="AC5" s="16" t="str">
        <f t="shared" si="19"/>
        <v/>
      </c>
      <c r="AD5" s="3">
        <f>Budget!I5</f>
        <v>0</v>
      </c>
      <c r="AE5" s="3">
        <f>'08'!$B5</f>
        <v>0</v>
      </c>
      <c r="AF5" s="15" t="str">
        <f t="shared" si="7"/>
        <v/>
      </c>
      <c r="AG5" s="16" t="str">
        <f t="shared" si="20"/>
        <v/>
      </c>
      <c r="AH5" s="3">
        <f>Budget!J5</f>
        <v>0</v>
      </c>
      <c r="AI5" s="3">
        <f>'09'!$B5</f>
        <v>0</v>
      </c>
      <c r="AJ5" s="15" t="str">
        <f t="shared" si="8"/>
        <v/>
      </c>
      <c r="AK5" s="16" t="str">
        <f t="shared" si="21"/>
        <v/>
      </c>
      <c r="AL5" s="3">
        <f>Budget!K5</f>
        <v>0</v>
      </c>
      <c r="AM5" s="3">
        <f>'10'!$B5</f>
        <v>0</v>
      </c>
      <c r="AN5" s="15" t="str">
        <f t="shared" si="9"/>
        <v/>
      </c>
      <c r="AO5" s="16" t="str">
        <f t="shared" si="22"/>
        <v/>
      </c>
      <c r="AP5" s="3">
        <f>Budget!L5</f>
        <v>0</v>
      </c>
      <c r="AQ5" s="3">
        <f>'11'!$B5</f>
        <v>0</v>
      </c>
      <c r="AR5" s="15" t="str">
        <f t="shared" si="10"/>
        <v/>
      </c>
      <c r="AS5" s="16" t="str">
        <f t="shared" si="23"/>
        <v/>
      </c>
      <c r="AT5" s="3">
        <f>Budget!M5</f>
        <v>0</v>
      </c>
      <c r="AU5" s="3">
        <f>'12'!$B5</f>
        <v>0</v>
      </c>
      <c r="AV5" s="15" t="str">
        <f t="shared" si="11"/>
        <v/>
      </c>
      <c r="AW5" s="16" t="str">
        <f t="shared" si="24"/>
        <v/>
      </c>
      <c r="AX5" s="3">
        <f>Budget!N5</f>
        <v>0</v>
      </c>
      <c r="AY5" s="3">
        <f>'01'!$B5</f>
        <v>0</v>
      </c>
      <c r="AZ5" s="15" t="str">
        <f t="shared" si="12"/>
        <v/>
      </c>
      <c r="BA5" s="16" t="str">
        <f t="shared" si="25"/>
        <v/>
      </c>
    </row>
    <row r="6" spans="1:53" x14ac:dyDescent="0.15">
      <c r="A6" t="s">
        <v>17</v>
      </c>
      <c r="B6" s="3">
        <f>Budget!B6</f>
        <v>21500</v>
      </c>
      <c r="C6" s="3">
        <f>'01'!$B6</f>
        <v>20792</v>
      </c>
      <c r="D6" s="15">
        <f t="shared" si="0"/>
        <v>-708</v>
      </c>
      <c r="E6" s="16">
        <f t="shared" si="13"/>
        <v>-3.2930232558139538E-2</v>
      </c>
      <c r="F6" s="3">
        <f>Budget!C6</f>
        <v>20500</v>
      </c>
      <c r="G6" s="3">
        <f>'02'!$B6</f>
        <v>26790</v>
      </c>
      <c r="H6" s="15">
        <f t="shared" si="1"/>
        <v>6290</v>
      </c>
      <c r="I6" s="16">
        <f t="shared" si="14"/>
        <v>0.30682926829268298</v>
      </c>
      <c r="J6" s="3">
        <f>Budget!D6</f>
        <v>20500</v>
      </c>
      <c r="K6" s="3">
        <f>'03'!$B6</f>
        <v>24874</v>
      </c>
      <c r="L6" s="15">
        <f t="shared" si="2"/>
        <v>4374</v>
      </c>
      <c r="M6" s="16">
        <f t="shared" si="15"/>
        <v>0.21336585365853655</v>
      </c>
      <c r="N6" s="3">
        <f>Budget!E6</f>
        <v>20500</v>
      </c>
      <c r="O6" s="3">
        <f>'04'!$B6</f>
        <v>0</v>
      </c>
      <c r="P6" s="15" t="str">
        <f t="shared" si="3"/>
        <v/>
      </c>
      <c r="Q6" s="16" t="str">
        <f t="shared" si="16"/>
        <v/>
      </c>
      <c r="R6" s="3">
        <f>Budget!F6</f>
        <v>20500</v>
      </c>
      <c r="S6" s="3">
        <f>'05'!$B6</f>
        <v>0</v>
      </c>
      <c r="T6" s="15" t="str">
        <f t="shared" si="4"/>
        <v/>
      </c>
      <c r="U6" s="16" t="str">
        <f t="shared" si="17"/>
        <v/>
      </c>
      <c r="V6" s="3">
        <f>Budget!G6</f>
        <v>20500</v>
      </c>
      <c r="W6" s="3">
        <f>'06'!$B6</f>
        <v>0</v>
      </c>
      <c r="X6" s="15" t="str">
        <f t="shared" si="5"/>
        <v/>
      </c>
      <c r="Y6" s="16" t="str">
        <f t="shared" si="18"/>
        <v/>
      </c>
      <c r="Z6" s="3">
        <f>Budget!H6</f>
        <v>13000</v>
      </c>
      <c r="AA6" s="3">
        <f>'07'!$B6</f>
        <v>0</v>
      </c>
      <c r="AB6" s="15" t="str">
        <f t="shared" si="6"/>
        <v/>
      </c>
      <c r="AC6" s="16" t="str">
        <f t="shared" si="19"/>
        <v/>
      </c>
      <c r="AD6" s="3">
        <f>Budget!I6</f>
        <v>11000</v>
      </c>
      <c r="AE6" s="3">
        <f>'08'!$B6</f>
        <v>0</v>
      </c>
      <c r="AF6" s="15" t="str">
        <f t="shared" si="7"/>
        <v/>
      </c>
      <c r="AG6" s="16" t="str">
        <f t="shared" si="20"/>
        <v/>
      </c>
      <c r="AH6" s="3">
        <f>Budget!J6</f>
        <v>20500</v>
      </c>
      <c r="AI6" s="3">
        <f>'09'!$B6</f>
        <v>0</v>
      </c>
      <c r="AJ6" s="15" t="str">
        <f t="shared" si="8"/>
        <v/>
      </c>
      <c r="AK6" s="16" t="str">
        <f t="shared" si="21"/>
        <v/>
      </c>
      <c r="AL6" s="3">
        <f>Budget!K6</f>
        <v>20500</v>
      </c>
      <c r="AM6" s="3">
        <f>'10'!$B6</f>
        <v>0</v>
      </c>
      <c r="AN6" s="15" t="str">
        <f t="shared" si="9"/>
        <v/>
      </c>
      <c r="AO6" s="16" t="str">
        <f t="shared" si="22"/>
        <v/>
      </c>
      <c r="AP6" s="3">
        <f>Budget!L6</f>
        <v>20500</v>
      </c>
      <c r="AQ6" s="3">
        <f>'11'!$B6</f>
        <v>0</v>
      </c>
      <c r="AR6" s="15" t="str">
        <f t="shared" si="10"/>
        <v/>
      </c>
      <c r="AS6" s="16" t="str">
        <f t="shared" si="23"/>
        <v/>
      </c>
      <c r="AT6" s="3">
        <f>Budget!M6</f>
        <v>21500</v>
      </c>
      <c r="AU6" s="3">
        <f>'12'!$B6</f>
        <v>0</v>
      </c>
      <c r="AV6" s="15" t="str">
        <f t="shared" si="11"/>
        <v/>
      </c>
      <c r="AW6" s="16" t="str">
        <f t="shared" si="24"/>
        <v/>
      </c>
      <c r="AX6" s="3">
        <f>Budget!N6</f>
        <v>231000</v>
      </c>
      <c r="AY6" s="3">
        <f>'01'!$B6</f>
        <v>20792</v>
      </c>
      <c r="AZ6" s="15">
        <f t="shared" si="12"/>
        <v>-210208</v>
      </c>
      <c r="BA6" s="16">
        <f t="shared" si="25"/>
        <v>-0.90999134199134202</v>
      </c>
    </row>
    <row r="7" spans="1:53" x14ac:dyDescent="0.15">
      <c r="B7" s="3">
        <f>Budget!B7</f>
        <v>0</v>
      </c>
      <c r="C7" s="3">
        <f>'01'!B7</f>
        <v>0</v>
      </c>
      <c r="D7" s="15">
        <f t="shared" ref="D7:D24" si="26">IF(AND(B8&lt;&gt;0,C8&lt;&gt;0),C7-B7,"")</f>
        <v>0</v>
      </c>
      <c r="E7" s="16" t="str">
        <f t="shared" ref="E7:E26" si="27">IF(AND(B7&lt;&gt;0,C7&lt;&gt;0),C7/B7-1,"")</f>
        <v/>
      </c>
      <c r="F7" s="3">
        <f>Budget!C7</f>
        <v>0</v>
      </c>
      <c r="G7" s="3">
        <f>'02'!F7</f>
        <v>0</v>
      </c>
      <c r="H7" s="15">
        <f t="shared" ref="H7" si="28">IF(AND(F8&lt;&gt;0,G8&lt;&gt;0),G7-F7,"")</f>
        <v>0</v>
      </c>
      <c r="I7" s="16" t="str">
        <f t="shared" si="14"/>
        <v/>
      </c>
      <c r="J7" s="3">
        <f>Budget!D7</f>
        <v>0</v>
      </c>
      <c r="K7" s="3">
        <f>'03'!J7</f>
        <v>0</v>
      </c>
      <c r="L7" s="15">
        <f t="shared" ref="L7" si="29">IF(AND(J8&lt;&gt;0,K8&lt;&gt;0),K7-J7,"")</f>
        <v>0</v>
      </c>
      <c r="M7" s="16" t="str">
        <f t="shared" si="15"/>
        <v/>
      </c>
      <c r="N7" s="3">
        <f>Budget!E7</f>
        <v>0</v>
      </c>
      <c r="O7" s="3">
        <f>'04'!N7</f>
        <v>0</v>
      </c>
      <c r="P7" s="15" t="str">
        <f t="shared" ref="P7" si="30">IF(AND(N8&lt;&gt;0,O8&lt;&gt;0),O7-N7,"")</f>
        <v/>
      </c>
      <c r="Q7" s="16" t="str">
        <f t="shared" si="16"/>
        <v/>
      </c>
      <c r="R7" s="3">
        <f>Budget!F7</f>
        <v>0</v>
      </c>
      <c r="S7" s="3">
        <f>'05'!R7</f>
        <v>0</v>
      </c>
      <c r="T7" s="15" t="str">
        <f t="shared" ref="T7" si="31">IF(AND(R8&lt;&gt;0,S8&lt;&gt;0),S7-R7,"")</f>
        <v/>
      </c>
      <c r="U7" s="16" t="str">
        <f t="shared" si="17"/>
        <v/>
      </c>
      <c r="V7" s="3">
        <f>Budget!G7</f>
        <v>0</v>
      </c>
      <c r="W7" s="3">
        <f>'06'!V7</f>
        <v>0</v>
      </c>
      <c r="X7" s="15" t="str">
        <f t="shared" ref="X7" si="32">IF(AND(V8&lt;&gt;0,W8&lt;&gt;0),W7-V7,"")</f>
        <v/>
      </c>
      <c r="Y7" s="16" t="str">
        <f t="shared" si="18"/>
        <v/>
      </c>
      <c r="Z7" s="3">
        <f>Budget!H7</f>
        <v>0</v>
      </c>
      <c r="AA7" s="3">
        <f>'07'!Z7</f>
        <v>0</v>
      </c>
      <c r="AB7" s="15" t="str">
        <f t="shared" ref="AB7" si="33">IF(AND(Z8&lt;&gt;0,AA8&lt;&gt;0),AA7-Z7,"")</f>
        <v/>
      </c>
      <c r="AC7" s="16" t="str">
        <f t="shared" si="19"/>
        <v/>
      </c>
      <c r="AD7" s="3">
        <f>Budget!I7</f>
        <v>0</v>
      </c>
      <c r="AE7" s="3">
        <f>'08'!AD7</f>
        <v>0</v>
      </c>
      <c r="AF7" s="15" t="str">
        <f t="shared" ref="AF7" si="34">IF(AND(AD8&lt;&gt;0,AE8&lt;&gt;0),AE7-AD7,"")</f>
        <v/>
      </c>
      <c r="AG7" s="16" t="str">
        <f t="shared" si="20"/>
        <v/>
      </c>
      <c r="AH7" s="3">
        <f>Budget!J7</f>
        <v>0</v>
      </c>
      <c r="AI7" s="3">
        <f>'09'!AH7</f>
        <v>0</v>
      </c>
      <c r="AJ7" s="15" t="str">
        <f t="shared" ref="AJ7" si="35">IF(AND(AH8&lt;&gt;0,AI8&lt;&gt;0),AI7-AH7,"")</f>
        <v/>
      </c>
      <c r="AK7" s="16" t="str">
        <f t="shared" si="21"/>
        <v/>
      </c>
      <c r="AL7" s="3">
        <f>Budget!K7</f>
        <v>0</v>
      </c>
      <c r="AM7" s="3">
        <f>'10'!AL7</f>
        <v>0</v>
      </c>
      <c r="AN7" s="15" t="str">
        <f t="shared" ref="AN7" si="36">IF(AND(AL8&lt;&gt;0,AM8&lt;&gt;0),AM7-AL7,"")</f>
        <v/>
      </c>
      <c r="AO7" s="16" t="str">
        <f t="shared" si="22"/>
        <v/>
      </c>
      <c r="AP7" s="3">
        <f>Budget!L7</f>
        <v>0</v>
      </c>
      <c r="AQ7" s="3">
        <f>'11'!AP7</f>
        <v>0</v>
      </c>
      <c r="AR7" s="15" t="str">
        <f t="shared" ref="AR7" si="37">IF(AND(AP8&lt;&gt;0,AQ8&lt;&gt;0),AQ7-AP7,"")</f>
        <v/>
      </c>
      <c r="AS7" s="16" t="str">
        <f t="shared" si="23"/>
        <v/>
      </c>
      <c r="AT7" s="3">
        <f>Budget!M7</f>
        <v>0</v>
      </c>
      <c r="AU7" s="3">
        <f>'12'!AT7</f>
        <v>0</v>
      </c>
      <c r="AV7" s="15" t="str">
        <f t="shared" ref="AV7" si="38">IF(AND(AT8&lt;&gt;0,AU8&lt;&gt;0),AU7-AT7,"")</f>
        <v/>
      </c>
      <c r="AW7" s="16" t="str">
        <f t="shared" si="24"/>
        <v/>
      </c>
      <c r="AX7" s="3">
        <f>Budget!N7</f>
        <v>0</v>
      </c>
      <c r="AY7" s="3">
        <f>'01'!AX7</f>
        <v>0</v>
      </c>
      <c r="AZ7" s="15">
        <f t="shared" ref="AZ7" si="39">IF(AND(AX8&lt;&gt;0,AY8&lt;&gt;0),AY7-AX7,"")</f>
        <v>0</v>
      </c>
      <c r="BA7" s="16" t="str">
        <f t="shared" si="25"/>
        <v/>
      </c>
    </row>
    <row r="8" spans="1:53" x14ac:dyDescent="0.15">
      <c r="A8" t="s">
        <v>13</v>
      </c>
      <c r="B8" s="3">
        <f>Budget!B8</f>
        <v>-9000</v>
      </c>
      <c r="C8" s="3">
        <f>'01'!$B8</f>
        <v>-8015</v>
      </c>
      <c r="D8" s="15">
        <f>IF(AND(B8&lt;&gt;0,C8&lt;&gt;0),C8-B8,"")</f>
        <v>985</v>
      </c>
      <c r="E8" s="16">
        <f t="shared" si="13"/>
        <v>-0.10944444444444446</v>
      </c>
      <c r="F8" s="3">
        <f>Budget!C8</f>
        <v>-9000</v>
      </c>
      <c r="G8" s="3">
        <f>'02'!$B8</f>
        <v>-10585</v>
      </c>
      <c r="H8" s="15">
        <f>IF(AND(F8&lt;&gt;0,G8&lt;&gt;0),G8-F8,"")</f>
        <v>-1585</v>
      </c>
      <c r="I8" s="16">
        <f t="shared" si="14"/>
        <v>0.17611111111111111</v>
      </c>
      <c r="J8" s="3">
        <f>Budget!D8</f>
        <v>-9000</v>
      </c>
      <c r="K8" s="3">
        <f>'03'!$B8</f>
        <v>-10247</v>
      </c>
      <c r="L8" s="15">
        <f>IF(AND(J8&lt;&gt;0,K8&lt;&gt;0),K8-J8,"")</f>
        <v>-1247</v>
      </c>
      <c r="M8" s="16">
        <f t="shared" si="15"/>
        <v>0.13855555555555554</v>
      </c>
      <c r="N8" s="3">
        <f>Budget!E8</f>
        <v>-9000</v>
      </c>
      <c r="O8" s="3">
        <f>'04'!$B8</f>
        <v>0</v>
      </c>
      <c r="P8" s="15" t="str">
        <f>IF(AND(N8&lt;&gt;0,O8&lt;&gt;0),O8-N8,"")</f>
        <v/>
      </c>
      <c r="Q8" s="16" t="str">
        <f t="shared" si="16"/>
        <v/>
      </c>
      <c r="R8" s="3">
        <f>Budget!F8</f>
        <v>-9000</v>
      </c>
      <c r="S8" s="3">
        <f>'05'!$B8</f>
        <v>0</v>
      </c>
      <c r="T8" s="15" t="str">
        <f>IF(AND(R8&lt;&gt;0,S8&lt;&gt;0),S8-R8,"")</f>
        <v/>
      </c>
      <c r="U8" s="16" t="str">
        <f t="shared" si="17"/>
        <v/>
      </c>
      <c r="V8" s="3">
        <f>Budget!G8</f>
        <v>-9000</v>
      </c>
      <c r="W8" s="3">
        <f>'06'!$B8</f>
        <v>0</v>
      </c>
      <c r="X8" s="15" t="str">
        <f>IF(AND(V8&lt;&gt;0,W8&lt;&gt;0),W8-V8,"")</f>
        <v/>
      </c>
      <c r="Y8" s="16" t="str">
        <f t="shared" si="18"/>
        <v/>
      </c>
      <c r="Z8" s="3">
        <f>Budget!H8</f>
        <v>-6000</v>
      </c>
      <c r="AA8" s="3">
        <f>'07'!$B8</f>
        <v>0</v>
      </c>
      <c r="AB8" s="15" t="str">
        <f>IF(AND(Z8&lt;&gt;0,AA8&lt;&gt;0),AA8-Z8,"")</f>
        <v/>
      </c>
      <c r="AC8" s="16" t="str">
        <f t="shared" si="19"/>
        <v/>
      </c>
      <c r="AD8" s="3">
        <f>Budget!I8</f>
        <v>-5000</v>
      </c>
      <c r="AE8" s="3">
        <f>'08'!$B8</f>
        <v>0</v>
      </c>
      <c r="AF8" s="15" t="str">
        <f>IF(AND(AD8&lt;&gt;0,AE8&lt;&gt;0),AE8-AD8,"")</f>
        <v/>
      </c>
      <c r="AG8" s="16" t="str">
        <f t="shared" si="20"/>
        <v/>
      </c>
      <c r="AH8" s="3">
        <f>Budget!J8</f>
        <v>-9000</v>
      </c>
      <c r="AI8" s="3">
        <f>'09'!$B8</f>
        <v>0</v>
      </c>
      <c r="AJ8" s="15" t="str">
        <f>IF(AND(AH8&lt;&gt;0,AI8&lt;&gt;0),AI8-AH8,"")</f>
        <v/>
      </c>
      <c r="AK8" s="16" t="str">
        <f t="shared" si="21"/>
        <v/>
      </c>
      <c r="AL8" s="3">
        <f>Budget!K8</f>
        <v>-9000</v>
      </c>
      <c r="AM8" s="3">
        <f>'10'!$B8</f>
        <v>0</v>
      </c>
      <c r="AN8" s="15" t="str">
        <f>IF(AND(AL8&lt;&gt;0,AM8&lt;&gt;0),AM8-AL8,"")</f>
        <v/>
      </c>
      <c r="AO8" s="16" t="str">
        <f t="shared" si="22"/>
        <v/>
      </c>
      <c r="AP8" s="3">
        <f>Budget!L8</f>
        <v>-9000</v>
      </c>
      <c r="AQ8" s="3">
        <f>'11'!$B8</f>
        <v>0</v>
      </c>
      <c r="AR8" s="15" t="str">
        <f>IF(AND(AP8&lt;&gt;0,AQ8&lt;&gt;0),AQ8-AP8,"")</f>
        <v/>
      </c>
      <c r="AS8" s="16" t="str">
        <f t="shared" si="23"/>
        <v/>
      </c>
      <c r="AT8" s="3">
        <f>Budget!M8</f>
        <v>-9000</v>
      </c>
      <c r="AU8" s="3">
        <f>'12'!$B8</f>
        <v>0</v>
      </c>
      <c r="AV8" s="15" t="str">
        <f>IF(AND(AT8&lt;&gt;0,AU8&lt;&gt;0),AU8-AT8,"")</f>
        <v/>
      </c>
      <c r="AW8" s="16" t="str">
        <f t="shared" si="24"/>
        <v/>
      </c>
      <c r="AX8" s="3">
        <f>Budget!N8</f>
        <v>-101000</v>
      </c>
      <c r="AY8" s="3">
        <f>'01'!$B8</f>
        <v>-8015</v>
      </c>
      <c r="AZ8" s="15">
        <f>IF(AND(AX8&lt;&gt;0,AY8&lt;&gt;0),AY8-AX8,"")</f>
        <v>92985</v>
      </c>
      <c r="BA8" s="16">
        <f t="shared" si="25"/>
        <v>-0.92064356435643568</v>
      </c>
    </row>
    <row r="9" spans="1:53" x14ac:dyDescent="0.15">
      <c r="A9" t="s">
        <v>2</v>
      </c>
      <c r="B9" s="3">
        <f>Budget!B9</f>
        <v>-7528</v>
      </c>
      <c r="C9" s="3">
        <f>'01'!$B9</f>
        <v>-7528</v>
      </c>
      <c r="D9" s="15">
        <f t="shared" ref="D9:D19" si="40">IF(AND(B9&lt;&gt;0,C9&lt;&gt;0),C9-B9,"")</f>
        <v>0</v>
      </c>
      <c r="E9" s="16">
        <f t="shared" si="13"/>
        <v>0</v>
      </c>
      <c r="F9" s="3">
        <f>Budget!C9</f>
        <v>-7528</v>
      </c>
      <c r="G9" s="3">
        <f>'02'!$B9</f>
        <v>-7528</v>
      </c>
      <c r="H9" s="15">
        <f t="shared" ref="H9:H19" si="41">IF(AND(F9&lt;&gt;0,G9&lt;&gt;0),G9-F9,"")</f>
        <v>0</v>
      </c>
      <c r="I9" s="16">
        <f t="shared" si="14"/>
        <v>0</v>
      </c>
      <c r="J9" s="3">
        <f>Budget!D9</f>
        <v>-7528</v>
      </c>
      <c r="K9" s="3">
        <f>'03'!$B9</f>
        <v>-7528</v>
      </c>
      <c r="L9" s="15">
        <f t="shared" ref="L9:L19" si="42">IF(AND(J9&lt;&gt;0,K9&lt;&gt;0),K9-J9,"")</f>
        <v>0</v>
      </c>
      <c r="M9" s="16">
        <f t="shared" si="15"/>
        <v>0</v>
      </c>
      <c r="N9" s="3">
        <f>Budget!E9</f>
        <v>-7528</v>
      </c>
      <c r="O9" s="3">
        <f>'04'!$B9</f>
        <v>0</v>
      </c>
      <c r="P9" s="15" t="str">
        <f t="shared" ref="P9:P19" si="43">IF(AND(N9&lt;&gt;0,O9&lt;&gt;0),O9-N9,"")</f>
        <v/>
      </c>
      <c r="Q9" s="16" t="str">
        <f t="shared" si="16"/>
        <v/>
      </c>
      <c r="R9" s="3">
        <f>Budget!F9</f>
        <v>-7528</v>
      </c>
      <c r="S9" s="3">
        <f>'05'!$B9</f>
        <v>0</v>
      </c>
      <c r="T9" s="15" t="str">
        <f t="shared" ref="T9:T19" si="44">IF(AND(R9&lt;&gt;0,S9&lt;&gt;0),S9-R9,"")</f>
        <v/>
      </c>
      <c r="U9" s="16" t="str">
        <f t="shared" si="17"/>
        <v/>
      </c>
      <c r="V9" s="3">
        <f>Budget!G9</f>
        <v>-7528</v>
      </c>
      <c r="W9" s="3">
        <f>'06'!$B9</f>
        <v>0</v>
      </c>
      <c r="X9" s="15" t="str">
        <f t="shared" ref="X9:X19" si="45">IF(AND(V9&lt;&gt;0,W9&lt;&gt;0),W9-V9,"")</f>
        <v/>
      </c>
      <c r="Y9" s="16" t="str">
        <f t="shared" si="18"/>
        <v/>
      </c>
      <c r="Z9" s="3">
        <f>Budget!H9</f>
        <v>-7528</v>
      </c>
      <c r="AA9" s="3">
        <f>'07'!$B9</f>
        <v>0</v>
      </c>
      <c r="AB9" s="15" t="str">
        <f t="shared" ref="AB9:AB19" si="46">IF(AND(Z9&lt;&gt;0,AA9&lt;&gt;0),AA9-Z9,"")</f>
        <v/>
      </c>
      <c r="AC9" s="16" t="str">
        <f t="shared" si="19"/>
        <v/>
      </c>
      <c r="AD9" s="3">
        <f>Budget!I9</f>
        <v>-7528</v>
      </c>
      <c r="AE9" s="3">
        <f>'08'!$B9</f>
        <v>0</v>
      </c>
      <c r="AF9" s="15" t="str">
        <f t="shared" ref="AF9:AF19" si="47">IF(AND(AD9&lt;&gt;0,AE9&lt;&gt;0),AE9-AD9,"")</f>
        <v/>
      </c>
      <c r="AG9" s="16" t="str">
        <f t="shared" si="20"/>
        <v/>
      </c>
      <c r="AH9" s="3">
        <f>Budget!J9</f>
        <v>-7528</v>
      </c>
      <c r="AI9" s="3">
        <f>'09'!$B9</f>
        <v>0</v>
      </c>
      <c r="AJ9" s="15" t="str">
        <f t="shared" ref="AJ9:AJ19" si="48">IF(AND(AH9&lt;&gt;0,AI9&lt;&gt;0),AI9-AH9,"")</f>
        <v/>
      </c>
      <c r="AK9" s="16" t="str">
        <f t="shared" si="21"/>
        <v/>
      </c>
      <c r="AL9" s="3">
        <f>Budget!K9</f>
        <v>-7528</v>
      </c>
      <c r="AM9" s="3">
        <f>'10'!$B9</f>
        <v>0</v>
      </c>
      <c r="AN9" s="15" t="str">
        <f t="shared" ref="AN9:AN19" si="49">IF(AND(AL9&lt;&gt;0,AM9&lt;&gt;0),AM9-AL9,"")</f>
        <v/>
      </c>
      <c r="AO9" s="16" t="str">
        <f t="shared" si="22"/>
        <v/>
      </c>
      <c r="AP9" s="3">
        <f>Budget!L9</f>
        <v>-7528</v>
      </c>
      <c r="AQ9" s="3">
        <f>'11'!$B9</f>
        <v>0</v>
      </c>
      <c r="AR9" s="15" t="str">
        <f t="shared" ref="AR9:AR19" si="50">IF(AND(AP9&lt;&gt;0,AQ9&lt;&gt;0),AQ9-AP9,"")</f>
        <v/>
      </c>
      <c r="AS9" s="16" t="str">
        <f t="shared" si="23"/>
        <v/>
      </c>
      <c r="AT9" s="3">
        <f>Budget!M9</f>
        <v>-7528</v>
      </c>
      <c r="AU9" s="3">
        <f>'12'!$B9</f>
        <v>0</v>
      </c>
      <c r="AV9" s="15" t="str">
        <f t="shared" ref="AV9:AV19" si="51">IF(AND(AT9&lt;&gt;0,AU9&lt;&gt;0),AU9-AT9,"")</f>
        <v/>
      </c>
      <c r="AW9" s="16" t="str">
        <f t="shared" si="24"/>
        <v/>
      </c>
      <c r="AX9" s="3">
        <f>Budget!N9</f>
        <v>-90336</v>
      </c>
      <c r="AY9" s="3">
        <f>'01'!$B9</f>
        <v>-7528</v>
      </c>
      <c r="AZ9" s="15">
        <f t="shared" ref="AZ9:AZ19" si="52">IF(AND(AX9&lt;&gt;0,AY9&lt;&gt;0),AY9-AX9,"")</f>
        <v>82808</v>
      </c>
      <c r="BA9" s="16">
        <f t="shared" si="25"/>
        <v>-0.91666666666666663</v>
      </c>
    </row>
    <row r="10" spans="1:53" x14ac:dyDescent="0.15">
      <c r="A10" t="s">
        <v>3</v>
      </c>
      <c r="B10" s="3">
        <f>Budget!B10</f>
        <v>-850</v>
      </c>
      <c r="C10" s="3">
        <f>'01'!$B10</f>
        <v>-850</v>
      </c>
      <c r="D10" s="15">
        <f t="shared" si="40"/>
        <v>0</v>
      </c>
      <c r="E10" s="16">
        <f t="shared" si="13"/>
        <v>0</v>
      </c>
      <c r="F10" s="3">
        <f>Budget!C10</f>
        <v>-850</v>
      </c>
      <c r="G10" s="3">
        <f>'02'!$B10</f>
        <v>-850</v>
      </c>
      <c r="H10" s="15">
        <f t="shared" si="41"/>
        <v>0</v>
      </c>
      <c r="I10" s="16">
        <f t="shared" si="14"/>
        <v>0</v>
      </c>
      <c r="J10" s="3">
        <f>Budget!D10</f>
        <v>-850</v>
      </c>
      <c r="K10" s="3">
        <f>'03'!$B10</f>
        <v>-850</v>
      </c>
      <c r="L10" s="15">
        <f t="shared" si="42"/>
        <v>0</v>
      </c>
      <c r="M10" s="16">
        <f t="shared" si="15"/>
        <v>0</v>
      </c>
      <c r="N10" s="3">
        <f>Budget!E10</f>
        <v>-850</v>
      </c>
      <c r="O10" s="3">
        <f>'04'!$B10</f>
        <v>0</v>
      </c>
      <c r="P10" s="15" t="str">
        <f t="shared" si="43"/>
        <v/>
      </c>
      <c r="Q10" s="16" t="str">
        <f t="shared" si="16"/>
        <v/>
      </c>
      <c r="R10" s="3">
        <f>Budget!F10</f>
        <v>-850</v>
      </c>
      <c r="S10" s="3">
        <f>'05'!$B10</f>
        <v>0</v>
      </c>
      <c r="T10" s="15" t="str">
        <f t="shared" si="44"/>
        <v/>
      </c>
      <c r="U10" s="16" t="str">
        <f t="shared" si="17"/>
        <v/>
      </c>
      <c r="V10" s="3">
        <f>Budget!G10</f>
        <v>-850</v>
      </c>
      <c r="W10" s="3">
        <f>'06'!$B10</f>
        <v>0</v>
      </c>
      <c r="X10" s="15" t="str">
        <f t="shared" si="45"/>
        <v/>
      </c>
      <c r="Y10" s="16" t="str">
        <f t="shared" si="18"/>
        <v/>
      </c>
      <c r="Z10" s="3">
        <f>Budget!H10</f>
        <v>-850</v>
      </c>
      <c r="AA10" s="3">
        <f>'07'!$B10</f>
        <v>0</v>
      </c>
      <c r="AB10" s="15" t="str">
        <f t="shared" si="46"/>
        <v/>
      </c>
      <c r="AC10" s="16" t="str">
        <f t="shared" si="19"/>
        <v/>
      </c>
      <c r="AD10" s="3">
        <f>Budget!I10</f>
        <v>-850</v>
      </c>
      <c r="AE10" s="3">
        <f>'08'!$B10</f>
        <v>0</v>
      </c>
      <c r="AF10" s="15" t="str">
        <f t="shared" si="47"/>
        <v/>
      </c>
      <c r="AG10" s="16" t="str">
        <f t="shared" si="20"/>
        <v/>
      </c>
      <c r="AH10" s="3">
        <f>Budget!J10</f>
        <v>-850</v>
      </c>
      <c r="AI10" s="3">
        <f>'09'!$B10</f>
        <v>0</v>
      </c>
      <c r="AJ10" s="15" t="str">
        <f t="shared" si="48"/>
        <v/>
      </c>
      <c r="AK10" s="16" t="str">
        <f t="shared" si="21"/>
        <v/>
      </c>
      <c r="AL10" s="3">
        <f>Budget!K10</f>
        <v>-850</v>
      </c>
      <c r="AM10" s="3">
        <f>'10'!$B10</f>
        <v>0</v>
      </c>
      <c r="AN10" s="15" t="str">
        <f t="shared" si="49"/>
        <v/>
      </c>
      <c r="AO10" s="16" t="str">
        <f t="shared" si="22"/>
        <v/>
      </c>
      <c r="AP10" s="3">
        <f>Budget!L10</f>
        <v>-850</v>
      </c>
      <c r="AQ10" s="3">
        <f>'11'!$B10</f>
        <v>0</v>
      </c>
      <c r="AR10" s="15" t="str">
        <f t="shared" si="50"/>
        <v/>
      </c>
      <c r="AS10" s="16" t="str">
        <f t="shared" si="23"/>
        <v/>
      </c>
      <c r="AT10" s="3">
        <f>Budget!M10</f>
        <v>-850</v>
      </c>
      <c r="AU10" s="3">
        <f>'12'!$B10</f>
        <v>0</v>
      </c>
      <c r="AV10" s="15" t="str">
        <f t="shared" si="51"/>
        <v/>
      </c>
      <c r="AW10" s="16" t="str">
        <f t="shared" si="24"/>
        <v/>
      </c>
      <c r="AX10" s="3">
        <f>Budget!N10</f>
        <v>-10200</v>
      </c>
      <c r="AY10" s="3">
        <f>'01'!$B10</f>
        <v>-850</v>
      </c>
      <c r="AZ10" s="15">
        <f t="shared" si="52"/>
        <v>9350</v>
      </c>
      <c r="BA10" s="16">
        <f t="shared" si="25"/>
        <v>-0.91666666666666663</v>
      </c>
    </row>
    <row r="11" spans="1:53" x14ac:dyDescent="0.15">
      <c r="A11" t="s">
        <v>15</v>
      </c>
      <c r="B11" s="3">
        <f>Budget!B11</f>
        <v>-150</v>
      </c>
      <c r="C11" s="3">
        <f>'01'!$B11</f>
        <v>-150</v>
      </c>
      <c r="D11" s="15">
        <f t="shared" si="40"/>
        <v>0</v>
      </c>
      <c r="E11" s="16">
        <f t="shared" si="13"/>
        <v>0</v>
      </c>
      <c r="F11" s="3">
        <f>Budget!C11</f>
        <v>-150</v>
      </c>
      <c r="G11" s="3">
        <f>'02'!$B11</f>
        <v>-150</v>
      </c>
      <c r="H11" s="15">
        <f t="shared" si="41"/>
        <v>0</v>
      </c>
      <c r="I11" s="16">
        <f t="shared" si="14"/>
        <v>0</v>
      </c>
      <c r="J11" s="3">
        <f>Budget!D11</f>
        <v>-150</v>
      </c>
      <c r="K11" s="3">
        <f>'03'!$B11</f>
        <v>-150</v>
      </c>
      <c r="L11" s="15">
        <f t="shared" si="42"/>
        <v>0</v>
      </c>
      <c r="M11" s="16">
        <f t="shared" si="15"/>
        <v>0</v>
      </c>
      <c r="N11" s="3">
        <f>Budget!E11</f>
        <v>-150</v>
      </c>
      <c r="O11" s="3">
        <f>'04'!$B11</f>
        <v>0</v>
      </c>
      <c r="P11" s="15" t="str">
        <f t="shared" si="43"/>
        <v/>
      </c>
      <c r="Q11" s="16" t="str">
        <f t="shared" si="16"/>
        <v/>
      </c>
      <c r="R11" s="3">
        <f>Budget!F11</f>
        <v>-150</v>
      </c>
      <c r="S11" s="3">
        <f>'05'!$B11</f>
        <v>0</v>
      </c>
      <c r="T11" s="15" t="str">
        <f t="shared" si="44"/>
        <v/>
      </c>
      <c r="U11" s="16" t="str">
        <f t="shared" si="17"/>
        <v/>
      </c>
      <c r="V11" s="3">
        <f>Budget!G11</f>
        <v>-150</v>
      </c>
      <c r="W11" s="3">
        <f>'06'!$B11</f>
        <v>0</v>
      </c>
      <c r="X11" s="15" t="str">
        <f t="shared" si="45"/>
        <v/>
      </c>
      <c r="Y11" s="16" t="str">
        <f t="shared" si="18"/>
        <v/>
      </c>
      <c r="Z11" s="3">
        <f>Budget!H11</f>
        <v>-150</v>
      </c>
      <c r="AA11" s="3">
        <f>'07'!$B11</f>
        <v>0</v>
      </c>
      <c r="AB11" s="15" t="str">
        <f t="shared" si="46"/>
        <v/>
      </c>
      <c r="AC11" s="16" t="str">
        <f t="shared" si="19"/>
        <v/>
      </c>
      <c r="AD11" s="3">
        <f>Budget!I11</f>
        <v>-150</v>
      </c>
      <c r="AE11" s="3">
        <f>'08'!$B11</f>
        <v>0</v>
      </c>
      <c r="AF11" s="15" t="str">
        <f t="shared" si="47"/>
        <v/>
      </c>
      <c r="AG11" s="16" t="str">
        <f t="shared" si="20"/>
        <v/>
      </c>
      <c r="AH11" s="3">
        <f>Budget!J11</f>
        <v>-150</v>
      </c>
      <c r="AI11" s="3">
        <f>'09'!$B11</f>
        <v>0</v>
      </c>
      <c r="AJ11" s="15" t="str">
        <f t="shared" si="48"/>
        <v/>
      </c>
      <c r="AK11" s="16" t="str">
        <f t="shared" si="21"/>
        <v/>
      </c>
      <c r="AL11" s="3">
        <f>Budget!K11</f>
        <v>-150</v>
      </c>
      <c r="AM11" s="3">
        <f>'10'!$B11</f>
        <v>0</v>
      </c>
      <c r="AN11" s="15" t="str">
        <f t="shared" si="49"/>
        <v/>
      </c>
      <c r="AO11" s="16" t="str">
        <f t="shared" si="22"/>
        <v/>
      </c>
      <c r="AP11" s="3">
        <f>Budget!L11</f>
        <v>-150</v>
      </c>
      <c r="AQ11" s="3">
        <f>'11'!$B11</f>
        <v>0</v>
      </c>
      <c r="AR11" s="15" t="str">
        <f t="shared" si="50"/>
        <v/>
      </c>
      <c r="AS11" s="16" t="str">
        <f t="shared" si="23"/>
        <v/>
      </c>
      <c r="AT11" s="3">
        <f>Budget!M11</f>
        <v>-150</v>
      </c>
      <c r="AU11" s="3">
        <f>'12'!$B11</f>
        <v>0</v>
      </c>
      <c r="AV11" s="15" t="str">
        <f t="shared" si="51"/>
        <v/>
      </c>
      <c r="AW11" s="16" t="str">
        <f t="shared" si="24"/>
        <v/>
      </c>
      <c r="AX11" s="3">
        <f>Budget!N11</f>
        <v>-1800</v>
      </c>
      <c r="AY11" s="3">
        <f>'01'!$B11</f>
        <v>-150</v>
      </c>
      <c r="AZ11" s="15">
        <f t="shared" si="52"/>
        <v>1650</v>
      </c>
      <c r="BA11" s="16">
        <f t="shared" si="25"/>
        <v>-0.91666666666666663</v>
      </c>
    </row>
    <row r="12" spans="1:53" x14ac:dyDescent="0.15">
      <c r="A12" t="s">
        <v>4</v>
      </c>
      <c r="B12" s="3">
        <f>Budget!B12</f>
        <v>-49</v>
      </c>
      <c r="C12" s="3">
        <f>'01'!$B12</f>
        <v>-49</v>
      </c>
      <c r="D12" s="15">
        <f t="shared" si="40"/>
        <v>0</v>
      </c>
      <c r="E12" s="16">
        <f t="shared" si="13"/>
        <v>0</v>
      </c>
      <c r="F12" s="3">
        <f>Budget!C12</f>
        <v>-49</v>
      </c>
      <c r="G12" s="3">
        <f>'02'!$B12</f>
        <v>-49</v>
      </c>
      <c r="H12" s="15">
        <f t="shared" si="41"/>
        <v>0</v>
      </c>
      <c r="I12" s="16">
        <f t="shared" si="14"/>
        <v>0</v>
      </c>
      <c r="J12" s="3">
        <f>Budget!D12</f>
        <v>-49</v>
      </c>
      <c r="K12" s="3">
        <f>'03'!$B12</f>
        <v>-49</v>
      </c>
      <c r="L12" s="15">
        <f t="shared" si="42"/>
        <v>0</v>
      </c>
      <c r="M12" s="16">
        <f t="shared" si="15"/>
        <v>0</v>
      </c>
      <c r="N12" s="3">
        <f>Budget!E12</f>
        <v>-49</v>
      </c>
      <c r="O12" s="3">
        <f>'04'!$B12</f>
        <v>0</v>
      </c>
      <c r="P12" s="15" t="str">
        <f t="shared" si="43"/>
        <v/>
      </c>
      <c r="Q12" s="16" t="str">
        <f t="shared" si="16"/>
        <v/>
      </c>
      <c r="R12" s="3">
        <f>Budget!F12</f>
        <v>-49</v>
      </c>
      <c r="S12" s="3">
        <f>'05'!$B12</f>
        <v>0</v>
      </c>
      <c r="T12" s="15" t="str">
        <f t="shared" si="44"/>
        <v/>
      </c>
      <c r="U12" s="16" t="str">
        <f t="shared" si="17"/>
        <v/>
      </c>
      <c r="V12" s="3">
        <f>Budget!G12</f>
        <v>-49</v>
      </c>
      <c r="W12" s="3">
        <f>'06'!$B12</f>
        <v>0</v>
      </c>
      <c r="X12" s="15" t="str">
        <f t="shared" si="45"/>
        <v/>
      </c>
      <c r="Y12" s="16" t="str">
        <f t="shared" si="18"/>
        <v/>
      </c>
      <c r="Z12" s="3">
        <f>Budget!H12</f>
        <v>-49</v>
      </c>
      <c r="AA12" s="3">
        <f>'07'!$B12</f>
        <v>0</v>
      </c>
      <c r="AB12" s="15" t="str">
        <f t="shared" si="46"/>
        <v/>
      </c>
      <c r="AC12" s="16" t="str">
        <f t="shared" si="19"/>
        <v/>
      </c>
      <c r="AD12" s="3">
        <f>Budget!I12</f>
        <v>-49</v>
      </c>
      <c r="AE12" s="3">
        <f>'08'!$B12</f>
        <v>0</v>
      </c>
      <c r="AF12" s="15" t="str">
        <f t="shared" si="47"/>
        <v/>
      </c>
      <c r="AG12" s="16" t="str">
        <f t="shared" si="20"/>
        <v/>
      </c>
      <c r="AH12" s="3">
        <f>Budget!J12</f>
        <v>-49</v>
      </c>
      <c r="AI12" s="3">
        <f>'09'!$B12</f>
        <v>0</v>
      </c>
      <c r="AJ12" s="15" t="str">
        <f t="shared" si="48"/>
        <v/>
      </c>
      <c r="AK12" s="16" t="str">
        <f t="shared" si="21"/>
        <v/>
      </c>
      <c r="AL12" s="3">
        <f>Budget!K12</f>
        <v>-49</v>
      </c>
      <c r="AM12" s="3">
        <f>'10'!$B12</f>
        <v>0</v>
      </c>
      <c r="AN12" s="15" t="str">
        <f t="shared" si="49"/>
        <v/>
      </c>
      <c r="AO12" s="16" t="str">
        <f t="shared" si="22"/>
        <v/>
      </c>
      <c r="AP12" s="3">
        <f>Budget!L12</f>
        <v>-49</v>
      </c>
      <c r="AQ12" s="3">
        <f>'11'!$B12</f>
        <v>0</v>
      </c>
      <c r="AR12" s="15" t="str">
        <f t="shared" si="50"/>
        <v/>
      </c>
      <c r="AS12" s="16" t="str">
        <f t="shared" si="23"/>
        <v/>
      </c>
      <c r="AT12" s="3">
        <f>Budget!M12</f>
        <v>-49</v>
      </c>
      <c r="AU12" s="3">
        <f>'12'!$B12</f>
        <v>0</v>
      </c>
      <c r="AV12" s="15" t="str">
        <f t="shared" si="51"/>
        <v/>
      </c>
      <c r="AW12" s="16" t="str">
        <f t="shared" si="24"/>
        <v/>
      </c>
      <c r="AX12" s="3">
        <f>Budget!N12</f>
        <v>-588</v>
      </c>
      <c r="AY12" s="3">
        <f>'01'!$B12</f>
        <v>-49</v>
      </c>
      <c r="AZ12" s="15">
        <f t="shared" si="52"/>
        <v>539</v>
      </c>
      <c r="BA12" s="16">
        <f t="shared" si="25"/>
        <v>-0.91666666666666663</v>
      </c>
    </row>
    <row r="13" spans="1:53" x14ac:dyDescent="0.15">
      <c r="A13" t="s">
        <v>5</v>
      </c>
      <c r="B13" s="3">
        <f>Budget!B13</f>
        <v>-120</v>
      </c>
      <c r="C13" s="3">
        <f>'01'!$B13</f>
        <v>-120</v>
      </c>
      <c r="D13" s="15">
        <f t="shared" si="40"/>
        <v>0</v>
      </c>
      <c r="E13" s="16">
        <f t="shared" si="13"/>
        <v>0</v>
      </c>
      <c r="F13" s="3">
        <f>Budget!C13</f>
        <v>-120</v>
      </c>
      <c r="G13" s="3">
        <f>'02'!$B13</f>
        <v>-120</v>
      </c>
      <c r="H13" s="15">
        <f t="shared" si="41"/>
        <v>0</v>
      </c>
      <c r="I13" s="16">
        <f t="shared" si="14"/>
        <v>0</v>
      </c>
      <c r="J13" s="3">
        <f>Budget!D13</f>
        <v>-120</v>
      </c>
      <c r="K13" s="3">
        <f>'03'!$B13</f>
        <v>-120</v>
      </c>
      <c r="L13" s="15">
        <f t="shared" si="42"/>
        <v>0</v>
      </c>
      <c r="M13" s="16">
        <f t="shared" si="15"/>
        <v>0</v>
      </c>
      <c r="N13" s="3">
        <f>Budget!E13</f>
        <v>-120</v>
      </c>
      <c r="O13" s="3">
        <f>'04'!$B13</f>
        <v>0</v>
      </c>
      <c r="P13" s="15" t="str">
        <f t="shared" si="43"/>
        <v/>
      </c>
      <c r="Q13" s="16" t="str">
        <f t="shared" si="16"/>
        <v/>
      </c>
      <c r="R13" s="3">
        <f>Budget!F13</f>
        <v>-120</v>
      </c>
      <c r="S13" s="3">
        <f>'05'!$B13</f>
        <v>0</v>
      </c>
      <c r="T13" s="15" t="str">
        <f t="shared" si="44"/>
        <v/>
      </c>
      <c r="U13" s="16" t="str">
        <f t="shared" si="17"/>
        <v/>
      </c>
      <c r="V13" s="3">
        <f>Budget!G13</f>
        <v>-120</v>
      </c>
      <c r="W13" s="3">
        <f>'06'!$B13</f>
        <v>0</v>
      </c>
      <c r="X13" s="15" t="str">
        <f t="shared" si="45"/>
        <v/>
      </c>
      <c r="Y13" s="16" t="str">
        <f t="shared" si="18"/>
        <v/>
      </c>
      <c r="Z13" s="3">
        <f>Budget!H13</f>
        <v>-120</v>
      </c>
      <c r="AA13" s="3">
        <f>'07'!$B13</f>
        <v>0</v>
      </c>
      <c r="AB13" s="15" t="str">
        <f t="shared" si="46"/>
        <v/>
      </c>
      <c r="AC13" s="16" t="str">
        <f t="shared" si="19"/>
        <v/>
      </c>
      <c r="AD13" s="3">
        <f>Budget!I13</f>
        <v>-120</v>
      </c>
      <c r="AE13" s="3">
        <f>'08'!$B13</f>
        <v>0</v>
      </c>
      <c r="AF13" s="15" t="str">
        <f t="shared" si="47"/>
        <v/>
      </c>
      <c r="AG13" s="16" t="str">
        <f t="shared" si="20"/>
        <v/>
      </c>
      <c r="AH13" s="3">
        <f>Budget!J13</f>
        <v>-120</v>
      </c>
      <c r="AI13" s="3">
        <f>'09'!$B13</f>
        <v>0</v>
      </c>
      <c r="AJ13" s="15" t="str">
        <f t="shared" si="48"/>
        <v/>
      </c>
      <c r="AK13" s="16" t="str">
        <f t="shared" si="21"/>
        <v/>
      </c>
      <c r="AL13" s="3">
        <f>Budget!K13</f>
        <v>-120</v>
      </c>
      <c r="AM13" s="3">
        <f>'10'!$B13</f>
        <v>0</v>
      </c>
      <c r="AN13" s="15" t="str">
        <f t="shared" si="49"/>
        <v/>
      </c>
      <c r="AO13" s="16" t="str">
        <f t="shared" si="22"/>
        <v/>
      </c>
      <c r="AP13" s="3">
        <f>Budget!L13</f>
        <v>-120</v>
      </c>
      <c r="AQ13" s="3">
        <f>'11'!$B13</f>
        <v>0</v>
      </c>
      <c r="AR13" s="15" t="str">
        <f t="shared" si="50"/>
        <v/>
      </c>
      <c r="AS13" s="16" t="str">
        <f t="shared" si="23"/>
        <v/>
      </c>
      <c r="AT13" s="3">
        <f>Budget!M13</f>
        <v>-120</v>
      </c>
      <c r="AU13" s="3">
        <f>'12'!$B13</f>
        <v>0</v>
      </c>
      <c r="AV13" s="15" t="str">
        <f t="shared" si="51"/>
        <v/>
      </c>
      <c r="AW13" s="16" t="str">
        <f t="shared" si="24"/>
        <v/>
      </c>
      <c r="AX13" s="3">
        <f>Budget!N13</f>
        <v>-1440</v>
      </c>
      <c r="AY13" s="3">
        <f>'01'!$B13</f>
        <v>-120</v>
      </c>
      <c r="AZ13" s="15">
        <f t="shared" si="52"/>
        <v>1320</v>
      </c>
      <c r="BA13" s="16">
        <f t="shared" si="25"/>
        <v>-0.91666666666666663</v>
      </c>
    </row>
    <row r="14" spans="1:53" x14ac:dyDescent="0.15">
      <c r="A14" t="s">
        <v>6</v>
      </c>
      <c r="B14" s="3">
        <f>Budget!B14</f>
        <v>-700</v>
      </c>
      <c r="C14" s="3">
        <f>'01'!$B14</f>
        <v>-457</v>
      </c>
      <c r="D14" s="15">
        <f t="shared" si="40"/>
        <v>243</v>
      </c>
      <c r="E14" s="16">
        <f t="shared" si="13"/>
        <v>-0.3471428571428572</v>
      </c>
      <c r="F14" s="3">
        <f>Budget!C14</f>
        <v>-500</v>
      </c>
      <c r="G14" s="3">
        <f>'02'!$B14</f>
        <v>-985</v>
      </c>
      <c r="H14" s="15">
        <f t="shared" si="41"/>
        <v>-485</v>
      </c>
      <c r="I14" s="16">
        <f t="shared" si="14"/>
        <v>0.97</v>
      </c>
      <c r="J14" s="3">
        <f>Budget!D14</f>
        <v>-500</v>
      </c>
      <c r="K14" s="3">
        <f>'03'!$B14</f>
        <v>-1025</v>
      </c>
      <c r="L14" s="15">
        <f t="shared" si="42"/>
        <v>-525</v>
      </c>
      <c r="M14" s="16">
        <f t="shared" si="15"/>
        <v>1.0499999999999998</v>
      </c>
      <c r="N14" s="3">
        <f>Budget!E14</f>
        <v>-500</v>
      </c>
      <c r="O14" s="3">
        <f>'04'!$B14</f>
        <v>0</v>
      </c>
      <c r="P14" s="15" t="str">
        <f t="shared" si="43"/>
        <v/>
      </c>
      <c r="Q14" s="16" t="str">
        <f t="shared" si="16"/>
        <v/>
      </c>
      <c r="R14" s="3">
        <f>Budget!F14</f>
        <v>-500</v>
      </c>
      <c r="S14" s="3">
        <f>'05'!$B14</f>
        <v>0</v>
      </c>
      <c r="T14" s="15" t="str">
        <f t="shared" si="44"/>
        <v/>
      </c>
      <c r="U14" s="16" t="str">
        <f t="shared" si="17"/>
        <v/>
      </c>
      <c r="V14" s="3">
        <f>Budget!G14</f>
        <v>-500</v>
      </c>
      <c r="W14" s="3">
        <f>'06'!$B14</f>
        <v>0</v>
      </c>
      <c r="X14" s="15" t="str">
        <f t="shared" si="45"/>
        <v/>
      </c>
      <c r="Y14" s="16" t="str">
        <f t="shared" si="18"/>
        <v/>
      </c>
      <c r="Z14" s="3">
        <f>Budget!H14</f>
        <v>-200</v>
      </c>
      <c r="AA14" s="3">
        <f>'07'!$B14</f>
        <v>0</v>
      </c>
      <c r="AB14" s="15" t="str">
        <f t="shared" si="46"/>
        <v/>
      </c>
      <c r="AC14" s="16" t="str">
        <f t="shared" si="19"/>
        <v/>
      </c>
      <c r="AD14" s="3">
        <f>Budget!I14</f>
        <v>-200</v>
      </c>
      <c r="AE14" s="3">
        <f>'08'!$B14</f>
        <v>0</v>
      </c>
      <c r="AF14" s="15" t="str">
        <f t="shared" si="47"/>
        <v/>
      </c>
      <c r="AG14" s="16" t="str">
        <f t="shared" si="20"/>
        <v/>
      </c>
      <c r="AH14" s="3">
        <f>Budget!J14</f>
        <v>-500</v>
      </c>
      <c r="AI14" s="3">
        <f>'09'!$B14</f>
        <v>0</v>
      </c>
      <c r="AJ14" s="15" t="str">
        <f t="shared" si="48"/>
        <v/>
      </c>
      <c r="AK14" s="16" t="str">
        <f t="shared" si="21"/>
        <v/>
      </c>
      <c r="AL14" s="3">
        <f>Budget!K14</f>
        <v>-500</v>
      </c>
      <c r="AM14" s="3">
        <f>'10'!$B14</f>
        <v>0</v>
      </c>
      <c r="AN14" s="15" t="str">
        <f t="shared" si="49"/>
        <v/>
      </c>
      <c r="AO14" s="16" t="str">
        <f t="shared" si="22"/>
        <v/>
      </c>
      <c r="AP14" s="3">
        <f>Budget!L14</f>
        <v>-500</v>
      </c>
      <c r="AQ14" s="3">
        <f>'11'!$B14</f>
        <v>0</v>
      </c>
      <c r="AR14" s="15" t="str">
        <f t="shared" si="50"/>
        <v/>
      </c>
      <c r="AS14" s="16" t="str">
        <f t="shared" si="23"/>
        <v/>
      </c>
      <c r="AT14" s="3">
        <f>Budget!M14</f>
        <v>-700</v>
      </c>
      <c r="AU14" s="3">
        <f>'12'!$B14</f>
        <v>0</v>
      </c>
      <c r="AV14" s="15" t="str">
        <f t="shared" si="51"/>
        <v/>
      </c>
      <c r="AW14" s="16" t="str">
        <f t="shared" si="24"/>
        <v/>
      </c>
      <c r="AX14" s="3">
        <f>Budget!N14</f>
        <v>-5800</v>
      </c>
      <c r="AY14" s="3">
        <f>'01'!$B14</f>
        <v>-457</v>
      </c>
      <c r="AZ14" s="15">
        <f t="shared" si="52"/>
        <v>5343</v>
      </c>
      <c r="BA14" s="16">
        <f t="shared" si="25"/>
        <v>-0.92120689655172416</v>
      </c>
    </row>
    <row r="15" spans="1:53" x14ac:dyDescent="0.15">
      <c r="A15" t="s">
        <v>16</v>
      </c>
      <c r="B15" s="3">
        <f>Budget!B15</f>
        <v>-100</v>
      </c>
      <c r="C15" s="3">
        <f>'01'!$B15</f>
        <v>-187</v>
      </c>
      <c r="D15" s="15">
        <f t="shared" si="40"/>
        <v>-87</v>
      </c>
      <c r="E15" s="16">
        <f t="shared" si="13"/>
        <v>0.87000000000000011</v>
      </c>
      <c r="F15" s="3">
        <f>Budget!C15</f>
        <v>-100</v>
      </c>
      <c r="G15" s="3">
        <f>'02'!$B15</f>
        <v>-87</v>
      </c>
      <c r="H15" s="15">
        <f t="shared" si="41"/>
        <v>13</v>
      </c>
      <c r="I15" s="16">
        <f t="shared" si="14"/>
        <v>-0.13</v>
      </c>
      <c r="J15" s="3">
        <f>Budget!D15</f>
        <v>-100</v>
      </c>
      <c r="K15" s="3">
        <f>'03'!$B15</f>
        <v>-128</v>
      </c>
      <c r="L15" s="15">
        <f t="shared" si="42"/>
        <v>-28</v>
      </c>
      <c r="M15" s="16">
        <f t="shared" si="15"/>
        <v>0.28000000000000003</v>
      </c>
      <c r="N15" s="3">
        <f>Budget!E15</f>
        <v>-100</v>
      </c>
      <c r="O15" s="3">
        <f>'04'!$B15</f>
        <v>0</v>
      </c>
      <c r="P15" s="15" t="str">
        <f t="shared" si="43"/>
        <v/>
      </c>
      <c r="Q15" s="16" t="str">
        <f t="shared" si="16"/>
        <v/>
      </c>
      <c r="R15" s="3">
        <f>Budget!F15</f>
        <v>-100</v>
      </c>
      <c r="S15" s="3">
        <f>'05'!$B15</f>
        <v>0</v>
      </c>
      <c r="T15" s="15" t="str">
        <f t="shared" si="44"/>
        <v/>
      </c>
      <c r="U15" s="16" t="str">
        <f t="shared" si="17"/>
        <v/>
      </c>
      <c r="V15" s="3">
        <f>Budget!G15</f>
        <v>-100</v>
      </c>
      <c r="W15" s="3">
        <f>'06'!$B15</f>
        <v>0</v>
      </c>
      <c r="X15" s="15" t="str">
        <f t="shared" si="45"/>
        <v/>
      </c>
      <c r="Y15" s="16" t="str">
        <f t="shared" si="18"/>
        <v/>
      </c>
      <c r="Z15" s="3">
        <f>Budget!H15</f>
        <v>-100</v>
      </c>
      <c r="AA15" s="3">
        <f>'07'!$B15</f>
        <v>0</v>
      </c>
      <c r="AB15" s="15" t="str">
        <f t="shared" si="46"/>
        <v/>
      </c>
      <c r="AC15" s="16" t="str">
        <f t="shared" si="19"/>
        <v/>
      </c>
      <c r="AD15" s="3">
        <f>Budget!I15</f>
        <v>-100</v>
      </c>
      <c r="AE15" s="3">
        <f>'08'!$B15</f>
        <v>0</v>
      </c>
      <c r="AF15" s="15" t="str">
        <f t="shared" si="47"/>
        <v/>
      </c>
      <c r="AG15" s="16" t="str">
        <f t="shared" si="20"/>
        <v/>
      </c>
      <c r="AH15" s="3">
        <f>Budget!J15</f>
        <v>-100</v>
      </c>
      <c r="AI15" s="3">
        <f>'09'!$B15</f>
        <v>0</v>
      </c>
      <c r="AJ15" s="15" t="str">
        <f t="shared" si="48"/>
        <v/>
      </c>
      <c r="AK15" s="16" t="str">
        <f t="shared" si="21"/>
        <v/>
      </c>
      <c r="AL15" s="3">
        <f>Budget!K15</f>
        <v>-100</v>
      </c>
      <c r="AM15" s="3">
        <f>'10'!$B15</f>
        <v>0</v>
      </c>
      <c r="AN15" s="15" t="str">
        <f t="shared" si="49"/>
        <v/>
      </c>
      <c r="AO15" s="16" t="str">
        <f t="shared" si="22"/>
        <v/>
      </c>
      <c r="AP15" s="3">
        <f>Budget!L15</f>
        <v>-100</v>
      </c>
      <c r="AQ15" s="3">
        <f>'11'!$B15</f>
        <v>0</v>
      </c>
      <c r="AR15" s="15" t="str">
        <f t="shared" si="50"/>
        <v/>
      </c>
      <c r="AS15" s="16" t="str">
        <f t="shared" si="23"/>
        <v/>
      </c>
      <c r="AT15" s="3">
        <f>Budget!M15</f>
        <v>-100</v>
      </c>
      <c r="AU15" s="3">
        <f>'12'!$B15</f>
        <v>0</v>
      </c>
      <c r="AV15" s="15" t="str">
        <f t="shared" si="51"/>
        <v/>
      </c>
      <c r="AW15" s="16" t="str">
        <f t="shared" si="24"/>
        <v/>
      </c>
      <c r="AX15" s="3">
        <f>Budget!N15</f>
        <v>-1200</v>
      </c>
      <c r="AY15" s="3">
        <f>'01'!$B15</f>
        <v>-187</v>
      </c>
      <c r="AZ15" s="15">
        <f t="shared" si="52"/>
        <v>1013</v>
      </c>
      <c r="BA15" s="16">
        <f t="shared" si="25"/>
        <v>-0.84416666666666673</v>
      </c>
    </row>
    <row r="16" spans="1:53" x14ac:dyDescent="0.15">
      <c r="A16" t="s">
        <v>7</v>
      </c>
      <c r="B16" s="3">
        <f>Budget!B16</f>
        <v>0</v>
      </c>
      <c r="C16" s="3">
        <f>'01'!$B16</f>
        <v>0</v>
      </c>
      <c r="D16" s="15" t="str">
        <f t="shared" si="40"/>
        <v/>
      </c>
      <c r="E16" s="16" t="str">
        <f t="shared" si="13"/>
        <v/>
      </c>
      <c r="F16" s="3">
        <f>Budget!C16</f>
        <v>0</v>
      </c>
      <c r="G16" s="3">
        <f>'02'!$B16</f>
        <v>0</v>
      </c>
      <c r="H16" s="15" t="str">
        <f t="shared" si="41"/>
        <v/>
      </c>
      <c r="I16" s="16" t="str">
        <f t="shared" si="14"/>
        <v/>
      </c>
      <c r="J16" s="3">
        <f>Budget!D16</f>
        <v>0</v>
      </c>
      <c r="K16" s="3">
        <f>'03'!$B16</f>
        <v>0</v>
      </c>
      <c r="L16" s="15" t="str">
        <f t="shared" si="42"/>
        <v/>
      </c>
      <c r="M16" s="16" t="str">
        <f t="shared" si="15"/>
        <v/>
      </c>
      <c r="N16" s="3">
        <f>Budget!E16</f>
        <v>0</v>
      </c>
      <c r="O16" s="3">
        <f>'04'!$B16</f>
        <v>0</v>
      </c>
      <c r="P16" s="15" t="str">
        <f t="shared" si="43"/>
        <v/>
      </c>
      <c r="Q16" s="16" t="str">
        <f t="shared" si="16"/>
        <v/>
      </c>
      <c r="R16" s="3">
        <f>Budget!F16</f>
        <v>0</v>
      </c>
      <c r="S16" s="3">
        <f>'05'!$B16</f>
        <v>0</v>
      </c>
      <c r="T16" s="15" t="str">
        <f t="shared" si="44"/>
        <v/>
      </c>
      <c r="U16" s="16" t="str">
        <f t="shared" si="17"/>
        <v/>
      </c>
      <c r="V16" s="3">
        <f>Budget!G16</f>
        <v>0</v>
      </c>
      <c r="W16" s="3">
        <f>'06'!$B16</f>
        <v>0</v>
      </c>
      <c r="X16" s="15" t="str">
        <f t="shared" si="45"/>
        <v/>
      </c>
      <c r="Y16" s="16" t="str">
        <f t="shared" si="18"/>
        <v/>
      </c>
      <c r="Z16" s="3">
        <f>Budget!H16</f>
        <v>0</v>
      </c>
      <c r="AA16" s="3">
        <f>'07'!$B16</f>
        <v>0</v>
      </c>
      <c r="AB16" s="15" t="str">
        <f t="shared" si="46"/>
        <v/>
      </c>
      <c r="AC16" s="16" t="str">
        <f t="shared" si="19"/>
        <v/>
      </c>
      <c r="AD16" s="3">
        <f>Budget!I16</f>
        <v>0</v>
      </c>
      <c r="AE16" s="3">
        <f>'08'!$B16</f>
        <v>0</v>
      </c>
      <c r="AF16" s="15" t="str">
        <f t="shared" si="47"/>
        <v/>
      </c>
      <c r="AG16" s="16" t="str">
        <f t="shared" si="20"/>
        <v/>
      </c>
      <c r="AH16" s="3">
        <f>Budget!J16</f>
        <v>0</v>
      </c>
      <c r="AI16" s="3">
        <f>'09'!$B16</f>
        <v>0</v>
      </c>
      <c r="AJ16" s="15" t="str">
        <f t="shared" si="48"/>
        <v/>
      </c>
      <c r="AK16" s="16" t="str">
        <f t="shared" si="21"/>
        <v/>
      </c>
      <c r="AL16" s="3">
        <f>Budget!K16</f>
        <v>0</v>
      </c>
      <c r="AM16" s="3">
        <f>'10'!$B16</f>
        <v>0</v>
      </c>
      <c r="AN16" s="15" t="str">
        <f t="shared" si="49"/>
        <v/>
      </c>
      <c r="AO16" s="16" t="str">
        <f t="shared" si="22"/>
        <v/>
      </c>
      <c r="AP16" s="3">
        <f>Budget!L16</f>
        <v>0</v>
      </c>
      <c r="AQ16" s="3">
        <f>'11'!$B16</f>
        <v>0</v>
      </c>
      <c r="AR16" s="15" t="str">
        <f t="shared" si="50"/>
        <v/>
      </c>
      <c r="AS16" s="16" t="str">
        <f t="shared" si="23"/>
        <v/>
      </c>
      <c r="AT16" s="3">
        <f>Budget!M16</f>
        <v>-2000</v>
      </c>
      <c r="AU16" s="3">
        <f>'12'!$B16</f>
        <v>0</v>
      </c>
      <c r="AV16" s="15" t="str">
        <f t="shared" si="51"/>
        <v/>
      </c>
      <c r="AW16" s="16" t="str">
        <f t="shared" si="24"/>
        <v/>
      </c>
      <c r="AX16" s="3">
        <f>Budget!N16</f>
        <v>-2000</v>
      </c>
      <c r="AY16" s="3">
        <f>'01'!$B16</f>
        <v>0</v>
      </c>
      <c r="AZ16" s="15" t="str">
        <f t="shared" si="52"/>
        <v/>
      </c>
      <c r="BA16" s="16" t="str">
        <f t="shared" si="25"/>
        <v/>
      </c>
    </row>
    <row r="17" spans="1:53" x14ac:dyDescent="0.15">
      <c r="A17" t="s">
        <v>8</v>
      </c>
      <c r="B17" s="3">
        <f>Budget!B17</f>
        <v>-200</v>
      </c>
      <c r="C17" s="3">
        <f>'01'!$B17</f>
        <v>-253</v>
      </c>
      <c r="D17" s="15">
        <f t="shared" si="40"/>
        <v>-53</v>
      </c>
      <c r="E17" s="16">
        <f t="shared" si="13"/>
        <v>0.2649999999999999</v>
      </c>
      <c r="F17" s="3">
        <f>Budget!C17</f>
        <v>200</v>
      </c>
      <c r="G17" s="3">
        <f>'02'!$B17</f>
        <v>-268</v>
      </c>
      <c r="H17" s="15">
        <f t="shared" si="41"/>
        <v>-468</v>
      </c>
      <c r="I17" s="16">
        <f t="shared" si="14"/>
        <v>-2.34</v>
      </c>
      <c r="J17" s="3">
        <f>Budget!D17</f>
        <v>200</v>
      </c>
      <c r="K17" s="3">
        <f>'03'!$B17</f>
        <v>-239</v>
      </c>
      <c r="L17" s="15">
        <f t="shared" si="42"/>
        <v>-439</v>
      </c>
      <c r="M17" s="16">
        <f t="shared" si="15"/>
        <v>-2.1950000000000003</v>
      </c>
      <c r="N17" s="3">
        <f>Budget!E17</f>
        <v>200</v>
      </c>
      <c r="O17" s="3">
        <f>'04'!$B17</f>
        <v>0</v>
      </c>
      <c r="P17" s="15" t="str">
        <f t="shared" si="43"/>
        <v/>
      </c>
      <c r="Q17" s="16" t="str">
        <f t="shared" si="16"/>
        <v/>
      </c>
      <c r="R17" s="3">
        <f>Budget!F17</f>
        <v>200</v>
      </c>
      <c r="S17" s="3">
        <f>'05'!$B17</f>
        <v>0</v>
      </c>
      <c r="T17" s="15" t="str">
        <f t="shared" si="44"/>
        <v/>
      </c>
      <c r="U17" s="16" t="str">
        <f t="shared" si="17"/>
        <v/>
      </c>
      <c r="V17" s="3">
        <f>Budget!G17</f>
        <v>200</v>
      </c>
      <c r="W17" s="3">
        <f>'06'!$B17</f>
        <v>0</v>
      </c>
      <c r="X17" s="15" t="str">
        <f t="shared" si="45"/>
        <v/>
      </c>
      <c r="Y17" s="16" t="str">
        <f t="shared" si="18"/>
        <v/>
      </c>
      <c r="Z17" s="3">
        <f>Budget!H17</f>
        <v>200</v>
      </c>
      <c r="AA17" s="3">
        <f>'07'!$B17</f>
        <v>0</v>
      </c>
      <c r="AB17" s="15" t="str">
        <f t="shared" si="46"/>
        <v/>
      </c>
      <c r="AC17" s="16" t="str">
        <f t="shared" si="19"/>
        <v/>
      </c>
      <c r="AD17" s="3">
        <f>Budget!I17</f>
        <v>200</v>
      </c>
      <c r="AE17" s="3">
        <f>'08'!$B17</f>
        <v>0</v>
      </c>
      <c r="AF17" s="15" t="str">
        <f t="shared" si="47"/>
        <v/>
      </c>
      <c r="AG17" s="16" t="str">
        <f t="shared" si="20"/>
        <v/>
      </c>
      <c r="AH17" s="3">
        <f>Budget!J17</f>
        <v>200</v>
      </c>
      <c r="AI17" s="3">
        <f>'09'!$B17</f>
        <v>0</v>
      </c>
      <c r="AJ17" s="15" t="str">
        <f t="shared" si="48"/>
        <v/>
      </c>
      <c r="AK17" s="16" t="str">
        <f t="shared" si="21"/>
        <v/>
      </c>
      <c r="AL17" s="3">
        <f>Budget!K17</f>
        <v>200</v>
      </c>
      <c r="AM17" s="3">
        <f>'10'!$B17</f>
        <v>0</v>
      </c>
      <c r="AN17" s="15" t="str">
        <f t="shared" si="49"/>
        <v/>
      </c>
      <c r="AO17" s="16" t="str">
        <f t="shared" si="22"/>
        <v/>
      </c>
      <c r="AP17" s="3">
        <f>Budget!L17</f>
        <v>200</v>
      </c>
      <c r="AQ17" s="3">
        <f>'11'!$B17</f>
        <v>0</v>
      </c>
      <c r="AR17" s="15" t="str">
        <f t="shared" si="50"/>
        <v/>
      </c>
      <c r="AS17" s="16" t="str">
        <f t="shared" si="23"/>
        <v/>
      </c>
      <c r="AT17" s="3">
        <f>Budget!M17</f>
        <v>200</v>
      </c>
      <c r="AU17" s="3">
        <f>'12'!$B17</f>
        <v>0</v>
      </c>
      <c r="AV17" s="15" t="str">
        <f t="shared" si="51"/>
        <v/>
      </c>
      <c r="AW17" s="16" t="str">
        <f t="shared" si="24"/>
        <v/>
      </c>
      <c r="AX17" s="3">
        <f>Budget!N17</f>
        <v>2000</v>
      </c>
      <c r="AY17" s="3">
        <f>'01'!$B17</f>
        <v>-253</v>
      </c>
      <c r="AZ17" s="15">
        <f t="shared" si="52"/>
        <v>-2253</v>
      </c>
      <c r="BA17" s="16">
        <f t="shared" si="25"/>
        <v>-1.1265000000000001</v>
      </c>
    </row>
    <row r="18" spans="1:53" x14ac:dyDescent="0.15">
      <c r="A18" t="s">
        <v>18</v>
      </c>
      <c r="B18" s="3">
        <f>Budget!B18</f>
        <v>-18697</v>
      </c>
      <c r="C18" s="3">
        <f>'01'!$B18</f>
        <v>-17609</v>
      </c>
      <c r="D18" s="15">
        <f t="shared" si="40"/>
        <v>1088</v>
      </c>
      <c r="E18" s="16">
        <f t="shared" si="13"/>
        <v>-5.8191153661015127E-2</v>
      </c>
      <c r="F18" s="3">
        <f>Budget!C18</f>
        <v>-18097</v>
      </c>
      <c r="G18" s="3">
        <f>'02'!$B18</f>
        <v>-20622</v>
      </c>
      <c r="H18" s="15">
        <f t="shared" si="41"/>
        <v>-2525</v>
      </c>
      <c r="I18" s="16">
        <f t="shared" si="14"/>
        <v>0.13952588826877377</v>
      </c>
      <c r="J18" s="3">
        <f>Budget!D18</f>
        <v>-18097</v>
      </c>
      <c r="K18" s="3">
        <f>'03'!$B18</f>
        <v>-20336</v>
      </c>
      <c r="L18" s="15">
        <f t="shared" si="42"/>
        <v>-2239</v>
      </c>
      <c r="M18" s="16">
        <f t="shared" si="15"/>
        <v>0.12372216389456825</v>
      </c>
      <c r="N18" s="3">
        <f>Budget!E18</f>
        <v>-18097</v>
      </c>
      <c r="O18" s="3">
        <f>'04'!$B18</f>
        <v>0</v>
      </c>
      <c r="P18" s="15" t="str">
        <f t="shared" si="43"/>
        <v/>
      </c>
      <c r="Q18" s="16" t="str">
        <f t="shared" si="16"/>
        <v/>
      </c>
      <c r="R18" s="3">
        <f>Budget!F18</f>
        <v>-18097</v>
      </c>
      <c r="S18" s="3">
        <f>'05'!$B18</f>
        <v>0</v>
      </c>
      <c r="T18" s="15" t="str">
        <f t="shared" si="44"/>
        <v/>
      </c>
      <c r="U18" s="16" t="str">
        <f t="shared" si="17"/>
        <v/>
      </c>
      <c r="V18" s="3">
        <f>Budget!G18</f>
        <v>-18097</v>
      </c>
      <c r="W18" s="3">
        <f>'06'!$B18</f>
        <v>0</v>
      </c>
      <c r="X18" s="15" t="str">
        <f t="shared" si="45"/>
        <v/>
      </c>
      <c r="Y18" s="16" t="str">
        <f t="shared" si="18"/>
        <v/>
      </c>
      <c r="Z18" s="3">
        <f>Budget!H18</f>
        <v>-14797</v>
      </c>
      <c r="AA18" s="3">
        <f>'07'!$B18</f>
        <v>0</v>
      </c>
      <c r="AB18" s="15" t="str">
        <f t="shared" si="46"/>
        <v/>
      </c>
      <c r="AC18" s="16" t="str">
        <f t="shared" si="19"/>
        <v/>
      </c>
      <c r="AD18" s="3">
        <f>Budget!I18</f>
        <v>-13797</v>
      </c>
      <c r="AE18" s="3">
        <f>'08'!$B18</f>
        <v>0</v>
      </c>
      <c r="AF18" s="15" t="str">
        <f t="shared" si="47"/>
        <v/>
      </c>
      <c r="AG18" s="16" t="str">
        <f t="shared" si="20"/>
        <v/>
      </c>
      <c r="AH18" s="3">
        <f>Budget!J18</f>
        <v>-18097</v>
      </c>
      <c r="AI18" s="3">
        <f>'09'!$B18</f>
        <v>0</v>
      </c>
      <c r="AJ18" s="15" t="str">
        <f t="shared" si="48"/>
        <v/>
      </c>
      <c r="AK18" s="16" t="str">
        <f t="shared" si="21"/>
        <v/>
      </c>
      <c r="AL18" s="3">
        <f>Budget!K18</f>
        <v>-18097</v>
      </c>
      <c r="AM18" s="3">
        <f>'10'!$B18</f>
        <v>0</v>
      </c>
      <c r="AN18" s="15" t="str">
        <f t="shared" si="49"/>
        <v/>
      </c>
      <c r="AO18" s="16" t="str">
        <f t="shared" si="22"/>
        <v/>
      </c>
      <c r="AP18" s="3">
        <f>Budget!L18</f>
        <v>-18097</v>
      </c>
      <c r="AQ18" s="3">
        <f>'11'!$B18</f>
        <v>0</v>
      </c>
      <c r="AR18" s="15" t="str">
        <f t="shared" si="50"/>
        <v/>
      </c>
      <c r="AS18" s="16" t="str">
        <f t="shared" si="23"/>
        <v/>
      </c>
      <c r="AT18" s="3">
        <f>Budget!M18</f>
        <v>-20297</v>
      </c>
      <c r="AU18" s="3">
        <f>'12'!$B18</f>
        <v>0</v>
      </c>
      <c r="AV18" s="15" t="str">
        <f t="shared" si="51"/>
        <v/>
      </c>
      <c r="AW18" s="16" t="str">
        <f t="shared" si="24"/>
        <v/>
      </c>
      <c r="AX18" s="3">
        <f>Budget!N18</f>
        <v>-212364</v>
      </c>
      <c r="AY18" s="3">
        <f>'01'!$B18</f>
        <v>-17609</v>
      </c>
      <c r="AZ18" s="15">
        <f t="shared" si="52"/>
        <v>194755</v>
      </c>
      <c r="BA18" s="16">
        <f t="shared" si="25"/>
        <v>-0.9170810495187508</v>
      </c>
    </row>
    <row r="19" spans="1:53" x14ac:dyDescent="0.15">
      <c r="A19" t="s">
        <v>19</v>
      </c>
      <c r="B19" s="3">
        <f>Budget!B19</f>
        <v>2803</v>
      </c>
      <c r="C19" s="3">
        <f>'01'!$B19</f>
        <v>3183</v>
      </c>
      <c r="D19" s="15">
        <f t="shared" si="40"/>
        <v>380</v>
      </c>
      <c r="E19" s="16">
        <f t="shared" ref="E9:E23" si="53">IF(AND(B19&lt;&gt;0,C19&lt;&gt;0),C19/B19-1,"")</f>
        <v>0.13556903317873714</v>
      </c>
      <c r="F19" s="3">
        <f>Budget!C19</f>
        <v>2403</v>
      </c>
      <c r="G19" s="3">
        <f>'02'!$B19</f>
        <v>6168</v>
      </c>
      <c r="H19" s="15">
        <f t="shared" si="41"/>
        <v>3765</v>
      </c>
      <c r="I19" s="16">
        <f t="shared" si="14"/>
        <v>1.5667915106117354</v>
      </c>
      <c r="J19" s="3">
        <f>Budget!D19</f>
        <v>2403</v>
      </c>
      <c r="K19" s="3">
        <f>'03'!$B19</f>
        <v>4538</v>
      </c>
      <c r="L19" s="15">
        <f t="shared" si="42"/>
        <v>2135</v>
      </c>
      <c r="M19" s="16">
        <f t="shared" si="15"/>
        <v>0.8884727424053267</v>
      </c>
      <c r="N19" s="3">
        <f>Budget!E19</f>
        <v>2403</v>
      </c>
      <c r="O19" s="3">
        <f>'04'!$B19</f>
        <v>0</v>
      </c>
      <c r="P19" s="15" t="str">
        <f t="shared" si="43"/>
        <v/>
      </c>
      <c r="Q19" s="16" t="str">
        <f t="shared" si="16"/>
        <v/>
      </c>
      <c r="R19" s="3">
        <f>Budget!F19</f>
        <v>2403</v>
      </c>
      <c r="S19" s="3">
        <f>'05'!$B19</f>
        <v>0</v>
      </c>
      <c r="T19" s="15" t="str">
        <f t="shared" si="44"/>
        <v/>
      </c>
      <c r="U19" s="16" t="str">
        <f t="shared" si="17"/>
        <v/>
      </c>
      <c r="V19" s="3">
        <f>Budget!G19</f>
        <v>2403</v>
      </c>
      <c r="W19" s="3">
        <f>'06'!$B19</f>
        <v>0</v>
      </c>
      <c r="X19" s="15" t="str">
        <f t="shared" si="45"/>
        <v/>
      </c>
      <c r="Y19" s="16" t="str">
        <f t="shared" si="18"/>
        <v/>
      </c>
      <c r="Z19" s="3">
        <f>Budget!H19</f>
        <v>-1797</v>
      </c>
      <c r="AA19" s="3">
        <f>'07'!$B19</f>
        <v>0</v>
      </c>
      <c r="AB19" s="15" t="str">
        <f t="shared" si="46"/>
        <v/>
      </c>
      <c r="AC19" s="16" t="str">
        <f t="shared" si="19"/>
        <v/>
      </c>
      <c r="AD19" s="3">
        <f>Budget!I19</f>
        <v>-2797</v>
      </c>
      <c r="AE19" s="3">
        <f>'08'!$B19</f>
        <v>0</v>
      </c>
      <c r="AF19" s="15" t="str">
        <f t="shared" si="47"/>
        <v/>
      </c>
      <c r="AG19" s="16" t="str">
        <f t="shared" si="20"/>
        <v/>
      </c>
      <c r="AH19" s="3">
        <f>Budget!J19</f>
        <v>2403</v>
      </c>
      <c r="AI19" s="3">
        <f>'09'!$B19</f>
        <v>0</v>
      </c>
      <c r="AJ19" s="15" t="str">
        <f t="shared" si="48"/>
        <v/>
      </c>
      <c r="AK19" s="16" t="str">
        <f t="shared" si="21"/>
        <v/>
      </c>
      <c r="AL19" s="3">
        <f>Budget!K19</f>
        <v>2403</v>
      </c>
      <c r="AM19" s="3">
        <f>'10'!$B19</f>
        <v>0</v>
      </c>
      <c r="AN19" s="15" t="str">
        <f t="shared" si="49"/>
        <v/>
      </c>
      <c r="AO19" s="16" t="str">
        <f t="shared" si="22"/>
        <v/>
      </c>
      <c r="AP19" s="3">
        <f>Budget!L19</f>
        <v>2403</v>
      </c>
      <c r="AQ19" s="3">
        <f>'11'!$B19</f>
        <v>0</v>
      </c>
      <c r="AR19" s="15" t="str">
        <f t="shared" si="50"/>
        <v/>
      </c>
      <c r="AS19" s="16" t="str">
        <f t="shared" si="23"/>
        <v/>
      </c>
      <c r="AT19" s="3">
        <f>Budget!M19</f>
        <v>1203</v>
      </c>
      <c r="AU19" s="3">
        <f>'12'!$B19</f>
        <v>0</v>
      </c>
      <c r="AV19" s="15" t="str">
        <f t="shared" si="51"/>
        <v/>
      </c>
      <c r="AW19" s="16" t="str">
        <f t="shared" si="24"/>
        <v/>
      </c>
      <c r="AX19" s="3">
        <f>Budget!N19</f>
        <v>18636</v>
      </c>
      <c r="AY19" s="3">
        <f>'01'!$B19</f>
        <v>3183</v>
      </c>
      <c r="AZ19" s="15">
        <f t="shared" si="52"/>
        <v>-15453</v>
      </c>
      <c r="BA19" s="16">
        <f t="shared" si="25"/>
        <v>-0.82920154539600777</v>
      </c>
    </row>
    <row r="20" spans="1:53" x14ac:dyDescent="0.15">
      <c r="B20" s="3">
        <f>Budget!B20</f>
        <v>0</v>
      </c>
      <c r="C20" s="3">
        <f>'01'!$B20</f>
        <v>0</v>
      </c>
      <c r="D20" s="15" t="str">
        <f t="shared" si="26"/>
        <v/>
      </c>
      <c r="E20" s="16" t="str">
        <f t="shared" si="27"/>
        <v/>
      </c>
      <c r="F20" s="3">
        <f>Budget!C20</f>
        <v>0</v>
      </c>
      <c r="G20" s="3">
        <f>'02'!$B20</f>
        <v>0</v>
      </c>
      <c r="H20" s="15" t="str">
        <f t="shared" ref="H20" si="54">IF(AND(F21&lt;&gt;0,G21&lt;&gt;0),G20-F20,"")</f>
        <v/>
      </c>
      <c r="I20" s="16" t="str">
        <f t="shared" si="14"/>
        <v/>
      </c>
      <c r="J20" s="3">
        <f>Budget!D20</f>
        <v>0</v>
      </c>
      <c r="K20" s="3">
        <f>'03'!$B20</f>
        <v>0</v>
      </c>
      <c r="L20" s="15" t="str">
        <f t="shared" ref="L20" si="55">IF(AND(J21&lt;&gt;0,K21&lt;&gt;0),K20-J20,"")</f>
        <v/>
      </c>
      <c r="M20" s="16" t="str">
        <f t="shared" si="15"/>
        <v/>
      </c>
      <c r="N20" s="3">
        <f>Budget!E20</f>
        <v>0</v>
      </c>
      <c r="O20" s="3">
        <f>'04'!$B20</f>
        <v>0</v>
      </c>
      <c r="P20" s="15" t="str">
        <f t="shared" ref="P20" si="56">IF(AND(N21&lt;&gt;0,O21&lt;&gt;0),O20-N20,"")</f>
        <v/>
      </c>
      <c r="Q20" s="16" t="str">
        <f t="shared" si="16"/>
        <v/>
      </c>
      <c r="R20" s="3">
        <f>Budget!F20</f>
        <v>0</v>
      </c>
      <c r="S20" s="3">
        <f>'05'!$B20</f>
        <v>0</v>
      </c>
      <c r="T20" s="15" t="str">
        <f t="shared" ref="T20" si="57">IF(AND(R21&lt;&gt;0,S21&lt;&gt;0),S20-R20,"")</f>
        <v/>
      </c>
      <c r="U20" s="16" t="str">
        <f t="shared" si="17"/>
        <v/>
      </c>
      <c r="V20" s="3">
        <f>Budget!G20</f>
        <v>0</v>
      </c>
      <c r="W20" s="3">
        <f>'06'!$B20</f>
        <v>0</v>
      </c>
      <c r="X20" s="15" t="str">
        <f t="shared" ref="X20" si="58">IF(AND(V21&lt;&gt;0,W21&lt;&gt;0),W20-V20,"")</f>
        <v/>
      </c>
      <c r="Y20" s="16" t="str">
        <f t="shared" si="18"/>
        <v/>
      </c>
      <c r="Z20" s="3">
        <f>Budget!H20</f>
        <v>0</v>
      </c>
      <c r="AA20" s="3">
        <f>'07'!$B20</f>
        <v>0</v>
      </c>
      <c r="AB20" s="15" t="str">
        <f t="shared" ref="AB20" si="59">IF(AND(Z21&lt;&gt;0,AA21&lt;&gt;0),AA20-Z20,"")</f>
        <v/>
      </c>
      <c r="AC20" s="16" t="str">
        <f t="shared" si="19"/>
        <v/>
      </c>
      <c r="AD20" s="3">
        <f>Budget!I20</f>
        <v>0</v>
      </c>
      <c r="AE20" s="3">
        <f>'08'!$B20</f>
        <v>0</v>
      </c>
      <c r="AF20" s="15" t="str">
        <f t="shared" ref="AF20" si="60">IF(AND(AD21&lt;&gt;0,AE21&lt;&gt;0),AE20-AD20,"")</f>
        <v/>
      </c>
      <c r="AG20" s="16" t="str">
        <f t="shared" si="20"/>
        <v/>
      </c>
      <c r="AH20" s="3">
        <f>Budget!J20</f>
        <v>0</v>
      </c>
      <c r="AI20" s="3">
        <f>'09'!$B20</f>
        <v>0</v>
      </c>
      <c r="AJ20" s="15" t="str">
        <f t="shared" ref="AJ20" si="61">IF(AND(AH21&lt;&gt;0,AI21&lt;&gt;0),AI20-AH20,"")</f>
        <v/>
      </c>
      <c r="AK20" s="16" t="str">
        <f t="shared" si="21"/>
        <v/>
      </c>
      <c r="AL20" s="3">
        <f>Budget!K20</f>
        <v>0</v>
      </c>
      <c r="AM20" s="3">
        <f>'10'!$B20</f>
        <v>0</v>
      </c>
      <c r="AN20" s="15" t="str">
        <f t="shared" ref="AN20" si="62">IF(AND(AL21&lt;&gt;0,AM21&lt;&gt;0),AM20-AL20,"")</f>
        <v/>
      </c>
      <c r="AO20" s="16" t="str">
        <f t="shared" si="22"/>
        <v/>
      </c>
      <c r="AP20" s="3">
        <f>Budget!L20</f>
        <v>0</v>
      </c>
      <c r="AQ20" s="3">
        <f>'11'!$B20</f>
        <v>0</v>
      </c>
      <c r="AR20" s="15" t="str">
        <f t="shared" ref="AR20" si="63">IF(AND(AP21&lt;&gt;0,AQ21&lt;&gt;0),AQ20-AP20,"")</f>
        <v/>
      </c>
      <c r="AS20" s="16" t="str">
        <f t="shared" si="23"/>
        <v/>
      </c>
      <c r="AT20" s="3">
        <f>Budget!M20</f>
        <v>0</v>
      </c>
      <c r="AU20" s="3">
        <f>'12'!$B20</f>
        <v>0</v>
      </c>
      <c r="AV20" s="15" t="str">
        <f t="shared" ref="AV20" si="64">IF(AND(AT21&lt;&gt;0,AU21&lt;&gt;0),AU20-AT20,"")</f>
        <v/>
      </c>
      <c r="AW20" s="16" t="str">
        <f t="shared" si="24"/>
        <v/>
      </c>
      <c r="AX20" s="3">
        <f>Budget!N20</f>
        <v>0</v>
      </c>
      <c r="AY20" s="3">
        <f>'01'!$B20</f>
        <v>0</v>
      </c>
      <c r="AZ20" s="15" t="str">
        <f t="shared" ref="AZ20" si="65">IF(AND(AX21&lt;&gt;0,AY21&lt;&gt;0),AY20-AX20,"")</f>
        <v/>
      </c>
      <c r="BA20" s="16" t="str">
        <f t="shared" si="25"/>
        <v/>
      </c>
    </row>
    <row r="21" spans="1:53" x14ac:dyDescent="0.15">
      <c r="A21" t="s">
        <v>9</v>
      </c>
      <c r="B21" s="3">
        <f>Budget!B21</f>
        <v>0</v>
      </c>
      <c r="C21" s="3">
        <f>'01'!$B21</f>
        <v>0</v>
      </c>
      <c r="D21" s="15" t="str">
        <f t="shared" ref="D21:D23" si="66">IF(AND(B21&lt;&gt;0,C21&lt;&gt;0),C21-B21,"")</f>
        <v/>
      </c>
      <c r="E21" s="16" t="str">
        <f t="shared" si="53"/>
        <v/>
      </c>
      <c r="F21" s="3">
        <f>Budget!C21</f>
        <v>0</v>
      </c>
      <c r="G21" s="3">
        <f>'02'!$B21</f>
        <v>0</v>
      </c>
      <c r="H21" s="15" t="str">
        <f t="shared" ref="H21:H23" si="67">IF(AND(F21&lt;&gt;0,G21&lt;&gt;0),G21-F21,"")</f>
        <v/>
      </c>
      <c r="I21" s="16" t="str">
        <f t="shared" si="14"/>
        <v/>
      </c>
      <c r="J21" s="3">
        <f>Budget!D21</f>
        <v>0</v>
      </c>
      <c r="K21" s="3">
        <f>'03'!$B21</f>
        <v>0</v>
      </c>
      <c r="L21" s="15" t="str">
        <f t="shared" ref="L21:L23" si="68">IF(AND(J21&lt;&gt;0,K21&lt;&gt;0),K21-J21,"")</f>
        <v/>
      </c>
      <c r="M21" s="16" t="str">
        <f t="shared" si="15"/>
        <v/>
      </c>
      <c r="N21" s="3">
        <f>Budget!E21</f>
        <v>0</v>
      </c>
      <c r="O21" s="3">
        <f>'04'!$B21</f>
        <v>0</v>
      </c>
      <c r="P21" s="15" t="str">
        <f t="shared" ref="P21:P23" si="69">IF(AND(N21&lt;&gt;0,O21&lt;&gt;0),O21-N21,"")</f>
        <v/>
      </c>
      <c r="Q21" s="16" t="str">
        <f t="shared" si="16"/>
        <v/>
      </c>
      <c r="R21" s="3">
        <f>Budget!F21</f>
        <v>0</v>
      </c>
      <c r="S21" s="3">
        <f>'05'!$B21</f>
        <v>0</v>
      </c>
      <c r="T21" s="15" t="str">
        <f t="shared" ref="T21:T23" si="70">IF(AND(R21&lt;&gt;0,S21&lt;&gt;0),S21-R21,"")</f>
        <v/>
      </c>
      <c r="U21" s="16" t="str">
        <f t="shared" si="17"/>
        <v/>
      </c>
      <c r="V21" s="3">
        <f>Budget!G21</f>
        <v>0</v>
      </c>
      <c r="W21" s="3">
        <f>'06'!$B21</f>
        <v>0</v>
      </c>
      <c r="X21" s="15" t="str">
        <f t="shared" ref="X21:X23" si="71">IF(AND(V21&lt;&gt;0,W21&lt;&gt;0),W21-V21,"")</f>
        <v/>
      </c>
      <c r="Y21" s="16" t="str">
        <f t="shared" si="18"/>
        <v/>
      </c>
      <c r="Z21" s="3">
        <f>Budget!H21</f>
        <v>0</v>
      </c>
      <c r="AA21" s="3">
        <f>'07'!$B21</f>
        <v>0</v>
      </c>
      <c r="AB21" s="15" t="str">
        <f t="shared" ref="AB21:AB23" si="72">IF(AND(Z21&lt;&gt;0,AA21&lt;&gt;0),AA21-Z21,"")</f>
        <v/>
      </c>
      <c r="AC21" s="16" t="str">
        <f t="shared" si="19"/>
        <v/>
      </c>
      <c r="AD21" s="3">
        <f>Budget!I21</f>
        <v>0</v>
      </c>
      <c r="AE21" s="3">
        <f>'08'!$B21</f>
        <v>0</v>
      </c>
      <c r="AF21" s="15" t="str">
        <f t="shared" ref="AF21:AF23" si="73">IF(AND(AD21&lt;&gt;0,AE21&lt;&gt;0),AE21-AD21,"")</f>
        <v/>
      </c>
      <c r="AG21" s="16" t="str">
        <f t="shared" si="20"/>
        <v/>
      </c>
      <c r="AH21" s="3">
        <f>Budget!J21</f>
        <v>0</v>
      </c>
      <c r="AI21" s="3">
        <f>'09'!$B21</f>
        <v>0</v>
      </c>
      <c r="AJ21" s="15" t="str">
        <f t="shared" ref="AJ21:AJ23" si="74">IF(AND(AH21&lt;&gt;0,AI21&lt;&gt;0),AI21-AH21,"")</f>
        <v/>
      </c>
      <c r="AK21" s="16" t="str">
        <f t="shared" si="21"/>
        <v/>
      </c>
      <c r="AL21" s="3">
        <f>Budget!K21</f>
        <v>0</v>
      </c>
      <c r="AM21" s="3">
        <f>'10'!$B21</f>
        <v>0</v>
      </c>
      <c r="AN21" s="15" t="str">
        <f t="shared" ref="AN21:AN23" si="75">IF(AND(AL21&lt;&gt;0,AM21&lt;&gt;0),AM21-AL21,"")</f>
        <v/>
      </c>
      <c r="AO21" s="16" t="str">
        <f t="shared" si="22"/>
        <v/>
      </c>
      <c r="AP21" s="3">
        <f>Budget!L21</f>
        <v>0</v>
      </c>
      <c r="AQ21" s="3">
        <f>'11'!$B21</f>
        <v>0</v>
      </c>
      <c r="AR21" s="15" t="str">
        <f t="shared" ref="AR21:AR23" si="76">IF(AND(AP21&lt;&gt;0,AQ21&lt;&gt;0),AQ21-AP21,"")</f>
        <v/>
      </c>
      <c r="AS21" s="16" t="str">
        <f t="shared" si="23"/>
        <v/>
      </c>
      <c r="AT21" s="3">
        <f>Budget!M21</f>
        <v>-5500</v>
      </c>
      <c r="AU21" s="3">
        <f>'12'!$B21</f>
        <v>0</v>
      </c>
      <c r="AV21" s="15" t="str">
        <f t="shared" ref="AV21:AV23" si="77">IF(AND(AT21&lt;&gt;0,AU21&lt;&gt;0),AU21-AT21,"")</f>
        <v/>
      </c>
      <c r="AW21" s="16" t="str">
        <f t="shared" si="24"/>
        <v/>
      </c>
      <c r="AX21" s="3">
        <f>Budget!N21</f>
        <v>-5500</v>
      </c>
      <c r="AY21" s="3">
        <f>'01'!$B21</f>
        <v>0</v>
      </c>
      <c r="AZ21" s="15" t="str">
        <f t="shared" ref="AZ21:AZ23" si="78">IF(AND(AX21&lt;&gt;0,AY21&lt;&gt;0),AY21-AX21,"")</f>
        <v/>
      </c>
      <c r="BA21" s="16" t="str">
        <f t="shared" si="25"/>
        <v/>
      </c>
    </row>
    <row r="22" spans="1:53" x14ac:dyDescent="0.15">
      <c r="A22" t="s">
        <v>10</v>
      </c>
      <c r="B22" s="3">
        <f>Budget!B22</f>
        <v>0</v>
      </c>
      <c r="C22" s="3">
        <f>'01'!$B22</f>
        <v>0</v>
      </c>
      <c r="D22" s="15" t="str">
        <f t="shared" si="66"/>
        <v/>
      </c>
      <c r="E22" s="16" t="str">
        <f t="shared" si="53"/>
        <v/>
      </c>
      <c r="F22" s="3">
        <f>Budget!C22</f>
        <v>0</v>
      </c>
      <c r="G22" s="3">
        <f>'02'!$B22</f>
        <v>0</v>
      </c>
      <c r="H22" s="15" t="str">
        <f t="shared" si="67"/>
        <v/>
      </c>
      <c r="I22" s="16" t="str">
        <f t="shared" si="14"/>
        <v/>
      </c>
      <c r="J22" s="3">
        <f>Budget!D22</f>
        <v>0</v>
      </c>
      <c r="K22" s="3">
        <f>'03'!$B22</f>
        <v>0</v>
      </c>
      <c r="L22" s="15" t="str">
        <f t="shared" si="68"/>
        <v/>
      </c>
      <c r="M22" s="16" t="str">
        <f t="shared" si="15"/>
        <v/>
      </c>
      <c r="N22" s="3">
        <f>Budget!E22</f>
        <v>0</v>
      </c>
      <c r="O22" s="3">
        <f>'04'!$B22</f>
        <v>0</v>
      </c>
      <c r="P22" s="15" t="str">
        <f t="shared" si="69"/>
        <v/>
      </c>
      <c r="Q22" s="16" t="str">
        <f t="shared" si="16"/>
        <v/>
      </c>
      <c r="R22" s="3">
        <f>Budget!F22</f>
        <v>0</v>
      </c>
      <c r="S22" s="3">
        <f>'05'!$B22</f>
        <v>0</v>
      </c>
      <c r="T22" s="15" t="str">
        <f t="shared" si="70"/>
        <v/>
      </c>
      <c r="U22" s="16" t="str">
        <f t="shared" si="17"/>
        <v/>
      </c>
      <c r="V22" s="3">
        <f>Budget!G22</f>
        <v>0</v>
      </c>
      <c r="W22" s="3">
        <f>'06'!$B22</f>
        <v>0</v>
      </c>
      <c r="X22" s="15" t="str">
        <f t="shared" si="71"/>
        <v/>
      </c>
      <c r="Y22" s="16" t="str">
        <f t="shared" si="18"/>
        <v/>
      </c>
      <c r="Z22" s="3">
        <f>Budget!H22</f>
        <v>0</v>
      </c>
      <c r="AA22" s="3">
        <f>'07'!$B22</f>
        <v>0</v>
      </c>
      <c r="AB22" s="15" t="str">
        <f t="shared" si="72"/>
        <v/>
      </c>
      <c r="AC22" s="16" t="str">
        <f t="shared" si="19"/>
        <v/>
      </c>
      <c r="AD22" s="3">
        <f>Budget!I22</f>
        <v>0</v>
      </c>
      <c r="AE22" s="3">
        <f>'08'!$B22</f>
        <v>0</v>
      </c>
      <c r="AF22" s="15" t="str">
        <f t="shared" si="73"/>
        <v/>
      </c>
      <c r="AG22" s="16" t="str">
        <f t="shared" si="20"/>
        <v/>
      </c>
      <c r="AH22" s="3">
        <f>Budget!J22</f>
        <v>0</v>
      </c>
      <c r="AI22" s="3">
        <f>'09'!$B22</f>
        <v>0</v>
      </c>
      <c r="AJ22" s="15" t="str">
        <f t="shared" si="74"/>
        <v/>
      </c>
      <c r="AK22" s="16" t="str">
        <f t="shared" si="21"/>
        <v/>
      </c>
      <c r="AL22" s="3">
        <f>Budget!K22</f>
        <v>0</v>
      </c>
      <c r="AM22" s="3">
        <f>'10'!$B22</f>
        <v>0</v>
      </c>
      <c r="AN22" s="15" t="str">
        <f t="shared" si="75"/>
        <v/>
      </c>
      <c r="AO22" s="16" t="str">
        <f t="shared" si="22"/>
        <v/>
      </c>
      <c r="AP22" s="3">
        <f>Budget!L22</f>
        <v>0</v>
      </c>
      <c r="AQ22" s="3">
        <f>'11'!$B22</f>
        <v>0</v>
      </c>
      <c r="AR22" s="15" t="str">
        <f t="shared" si="76"/>
        <v/>
      </c>
      <c r="AS22" s="16" t="str">
        <f t="shared" si="23"/>
        <v/>
      </c>
      <c r="AT22" s="3">
        <f>Budget!M22</f>
        <v>-2500</v>
      </c>
      <c r="AU22" s="3">
        <f>'12'!$B22</f>
        <v>0</v>
      </c>
      <c r="AV22" s="15" t="str">
        <f t="shared" si="77"/>
        <v/>
      </c>
      <c r="AW22" s="16" t="str">
        <f t="shared" si="24"/>
        <v/>
      </c>
      <c r="AX22" s="3">
        <f>Budget!N22</f>
        <v>-2500</v>
      </c>
      <c r="AY22" s="3">
        <f>'01'!$B22</f>
        <v>0</v>
      </c>
      <c r="AZ22" s="15" t="str">
        <f t="shared" si="78"/>
        <v/>
      </c>
      <c r="BA22" s="16" t="str">
        <f t="shared" si="25"/>
        <v/>
      </c>
    </row>
    <row r="23" spans="1:53" x14ac:dyDescent="0.15">
      <c r="A23" t="s">
        <v>20</v>
      </c>
      <c r="B23" s="3">
        <f>Budget!B23</f>
        <v>2803</v>
      </c>
      <c r="C23" s="3">
        <f>'01'!$B23</f>
        <v>3183</v>
      </c>
      <c r="D23" s="15">
        <f t="shared" si="66"/>
        <v>380</v>
      </c>
      <c r="E23" s="16">
        <f t="shared" si="53"/>
        <v>0.13556903317873714</v>
      </c>
      <c r="F23" s="3">
        <f>Budget!C23</f>
        <v>2403</v>
      </c>
      <c r="G23" s="3">
        <f>'02'!$B23</f>
        <v>6168</v>
      </c>
      <c r="H23" s="15">
        <f t="shared" si="67"/>
        <v>3765</v>
      </c>
      <c r="I23" s="16">
        <f t="shared" si="14"/>
        <v>1.5667915106117354</v>
      </c>
      <c r="J23" s="3">
        <f>Budget!D23</f>
        <v>2403</v>
      </c>
      <c r="K23" s="3">
        <f>'03'!$B23</f>
        <v>4538</v>
      </c>
      <c r="L23" s="15">
        <f t="shared" si="68"/>
        <v>2135</v>
      </c>
      <c r="M23" s="16">
        <f t="shared" si="15"/>
        <v>0.8884727424053267</v>
      </c>
      <c r="N23" s="3">
        <f>Budget!E23</f>
        <v>2403</v>
      </c>
      <c r="O23" s="3">
        <f>'04'!$B23</f>
        <v>0</v>
      </c>
      <c r="P23" s="15" t="str">
        <f t="shared" si="69"/>
        <v/>
      </c>
      <c r="Q23" s="16" t="str">
        <f t="shared" si="16"/>
        <v/>
      </c>
      <c r="R23" s="3">
        <f>Budget!F23</f>
        <v>2403</v>
      </c>
      <c r="S23" s="3">
        <f>'05'!$B23</f>
        <v>0</v>
      </c>
      <c r="T23" s="15" t="str">
        <f t="shared" si="70"/>
        <v/>
      </c>
      <c r="U23" s="16" t="str">
        <f t="shared" si="17"/>
        <v/>
      </c>
      <c r="V23" s="3">
        <f>Budget!G23</f>
        <v>2403</v>
      </c>
      <c r="W23" s="3">
        <f>'06'!$B23</f>
        <v>0</v>
      </c>
      <c r="X23" s="15" t="str">
        <f t="shared" si="71"/>
        <v/>
      </c>
      <c r="Y23" s="16" t="str">
        <f t="shared" si="18"/>
        <v/>
      </c>
      <c r="Z23" s="3">
        <f>Budget!H23</f>
        <v>-1797</v>
      </c>
      <c r="AA23" s="3">
        <f>'07'!$B23</f>
        <v>0</v>
      </c>
      <c r="AB23" s="15" t="str">
        <f t="shared" si="72"/>
        <v/>
      </c>
      <c r="AC23" s="16" t="str">
        <f t="shared" si="19"/>
        <v/>
      </c>
      <c r="AD23" s="3">
        <f>Budget!I23</f>
        <v>-2797</v>
      </c>
      <c r="AE23" s="3">
        <f>'08'!$B23</f>
        <v>0</v>
      </c>
      <c r="AF23" s="15" t="str">
        <f t="shared" si="73"/>
        <v/>
      </c>
      <c r="AG23" s="16" t="str">
        <f t="shared" si="20"/>
        <v/>
      </c>
      <c r="AH23" s="3">
        <f>Budget!J23</f>
        <v>2403</v>
      </c>
      <c r="AI23" s="3">
        <f>'09'!$B23</f>
        <v>0</v>
      </c>
      <c r="AJ23" s="15" t="str">
        <f t="shared" si="74"/>
        <v/>
      </c>
      <c r="AK23" s="16" t="str">
        <f t="shared" si="21"/>
        <v/>
      </c>
      <c r="AL23" s="3">
        <f>Budget!K23</f>
        <v>2403</v>
      </c>
      <c r="AM23" s="3">
        <f>'10'!$B23</f>
        <v>0</v>
      </c>
      <c r="AN23" s="15" t="str">
        <f t="shared" si="75"/>
        <v/>
      </c>
      <c r="AO23" s="16" t="str">
        <f t="shared" si="22"/>
        <v/>
      </c>
      <c r="AP23" s="3">
        <f>Budget!L23</f>
        <v>2403</v>
      </c>
      <c r="AQ23" s="3">
        <f>'11'!$B23</f>
        <v>0</v>
      </c>
      <c r="AR23" s="15" t="str">
        <f t="shared" si="76"/>
        <v/>
      </c>
      <c r="AS23" s="16" t="str">
        <f t="shared" si="23"/>
        <v/>
      </c>
      <c r="AT23" s="3">
        <f>Budget!M23</f>
        <v>-6797</v>
      </c>
      <c r="AU23" s="3">
        <f>'12'!$B23</f>
        <v>0</v>
      </c>
      <c r="AV23" s="15" t="str">
        <f t="shared" si="77"/>
        <v/>
      </c>
      <c r="AW23" s="16" t="str">
        <f t="shared" si="24"/>
        <v/>
      </c>
      <c r="AX23" s="3">
        <f>Budget!N23</f>
        <v>10636</v>
      </c>
      <c r="AY23" s="3">
        <f>'01'!$B23</f>
        <v>3183</v>
      </c>
      <c r="AZ23" s="15">
        <f t="shared" si="78"/>
        <v>-7453</v>
      </c>
      <c r="BA23" s="16">
        <f t="shared" si="25"/>
        <v>-0.70073335840541562</v>
      </c>
    </row>
    <row r="24" spans="1:53" x14ac:dyDescent="0.15">
      <c r="B24" s="3">
        <f>Budget!B24</f>
        <v>0</v>
      </c>
      <c r="C24" s="3">
        <f>'01'!$B24</f>
        <v>0</v>
      </c>
      <c r="D24" s="15" t="str">
        <f t="shared" si="26"/>
        <v/>
      </c>
      <c r="E24" s="16" t="str">
        <f t="shared" si="27"/>
        <v/>
      </c>
      <c r="F24" s="3">
        <f>Budget!C24</f>
        <v>0</v>
      </c>
      <c r="G24" s="3">
        <f>'02'!$B24</f>
        <v>0</v>
      </c>
      <c r="H24" s="15" t="str">
        <f t="shared" ref="H24" si="79">IF(AND(F25&lt;&gt;0,G25&lt;&gt;0),G24-F24,"")</f>
        <v/>
      </c>
      <c r="I24" s="16" t="str">
        <f t="shared" si="14"/>
        <v/>
      </c>
      <c r="J24" s="3">
        <f>Budget!D24</f>
        <v>0</v>
      </c>
      <c r="K24" s="3">
        <f>'03'!$B24</f>
        <v>0</v>
      </c>
      <c r="L24" s="15" t="str">
        <f t="shared" ref="L24" si="80">IF(AND(J25&lt;&gt;0,K25&lt;&gt;0),K24-J24,"")</f>
        <v/>
      </c>
      <c r="M24" s="16" t="str">
        <f t="shared" si="15"/>
        <v/>
      </c>
      <c r="N24" s="3">
        <f>Budget!E24</f>
        <v>0</v>
      </c>
      <c r="O24" s="3">
        <f>'04'!$B24</f>
        <v>0</v>
      </c>
      <c r="P24" s="15" t="str">
        <f t="shared" ref="P24" si="81">IF(AND(N25&lt;&gt;0,O25&lt;&gt;0),O24-N24,"")</f>
        <v/>
      </c>
      <c r="Q24" s="16" t="str">
        <f t="shared" si="16"/>
        <v/>
      </c>
      <c r="R24" s="3">
        <f>Budget!F24</f>
        <v>0</v>
      </c>
      <c r="S24" s="3">
        <f>'05'!$B24</f>
        <v>0</v>
      </c>
      <c r="T24" s="15" t="str">
        <f t="shared" ref="T24" si="82">IF(AND(R25&lt;&gt;0,S25&lt;&gt;0),S24-R24,"")</f>
        <v/>
      </c>
      <c r="U24" s="16" t="str">
        <f t="shared" si="17"/>
        <v/>
      </c>
      <c r="V24" s="3">
        <f>Budget!G24</f>
        <v>0</v>
      </c>
      <c r="W24" s="3">
        <f>'06'!$B24</f>
        <v>0</v>
      </c>
      <c r="X24" s="15" t="str">
        <f t="shared" ref="X24" si="83">IF(AND(V25&lt;&gt;0,W25&lt;&gt;0),W24-V24,"")</f>
        <v/>
      </c>
      <c r="Y24" s="16" t="str">
        <f t="shared" si="18"/>
        <v/>
      </c>
      <c r="Z24" s="3">
        <f>Budget!H24</f>
        <v>0</v>
      </c>
      <c r="AA24" s="3">
        <f>'07'!$B24</f>
        <v>0</v>
      </c>
      <c r="AB24" s="15" t="str">
        <f t="shared" ref="AB24" si="84">IF(AND(Z25&lt;&gt;0,AA25&lt;&gt;0),AA24-Z24,"")</f>
        <v/>
      </c>
      <c r="AC24" s="16" t="str">
        <f t="shared" si="19"/>
        <v/>
      </c>
      <c r="AD24" s="3">
        <f>Budget!I24</f>
        <v>0</v>
      </c>
      <c r="AE24" s="3">
        <f>'08'!$B24</f>
        <v>0</v>
      </c>
      <c r="AF24" s="15" t="str">
        <f t="shared" ref="AF24" si="85">IF(AND(AD25&lt;&gt;0,AE25&lt;&gt;0),AE24-AD24,"")</f>
        <v/>
      </c>
      <c r="AG24" s="16" t="str">
        <f t="shared" si="20"/>
        <v/>
      </c>
      <c r="AH24" s="3">
        <f>Budget!J24</f>
        <v>0</v>
      </c>
      <c r="AI24" s="3">
        <f>'09'!$B24</f>
        <v>0</v>
      </c>
      <c r="AJ24" s="15" t="str">
        <f t="shared" ref="AJ24" si="86">IF(AND(AH25&lt;&gt;0,AI25&lt;&gt;0),AI24-AH24,"")</f>
        <v/>
      </c>
      <c r="AK24" s="16" t="str">
        <f t="shared" si="21"/>
        <v/>
      </c>
      <c r="AL24" s="3">
        <f>Budget!K24</f>
        <v>0</v>
      </c>
      <c r="AM24" s="3">
        <f>'10'!$B24</f>
        <v>0</v>
      </c>
      <c r="AN24" s="15" t="str">
        <f t="shared" ref="AN24" si="87">IF(AND(AL25&lt;&gt;0,AM25&lt;&gt;0),AM24-AL24,"")</f>
        <v/>
      </c>
      <c r="AO24" s="16" t="str">
        <f t="shared" si="22"/>
        <v/>
      </c>
      <c r="AP24" s="3">
        <f>Budget!L24</f>
        <v>0</v>
      </c>
      <c r="AQ24" s="3">
        <f>'11'!$B24</f>
        <v>0</v>
      </c>
      <c r="AR24" s="15" t="str">
        <f t="shared" ref="AR24" si="88">IF(AND(AP25&lt;&gt;0,AQ25&lt;&gt;0),AQ24-AP24,"")</f>
        <v/>
      </c>
      <c r="AS24" s="16" t="str">
        <f t="shared" si="23"/>
        <v/>
      </c>
      <c r="AT24" s="3">
        <f>Budget!M24</f>
        <v>0</v>
      </c>
      <c r="AU24" s="3">
        <f>'12'!$B24</f>
        <v>0</v>
      </c>
      <c r="AV24" s="15" t="str">
        <f t="shared" ref="AV24" si="89">IF(AND(AT25&lt;&gt;0,AU25&lt;&gt;0),AU24-AT24,"")</f>
        <v/>
      </c>
      <c r="AW24" s="16" t="str">
        <f t="shared" si="24"/>
        <v/>
      </c>
      <c r="AX24" s="3">
        <f>Budget!N24</f>
        <v>0</v>
      </c>
      <c r="AY24" s="3">
        <f>'01'!$B24</f>
        <v>0</v>
      </c>
      <c r="AZ24" s="15" t="str">
        <f t="shared" ref="AZ24" si="90">IF(AND(AX25&lt;&gt;0,AY25&lt;&gt;0),AY24-AX24,"")</f>
        <v/>
      </c>
      <c r="BA24" s="16" t="str">
        <f t="shared" si="25"/>
        <v/>
      </c>
    </row>
    <row r="25" spans="1:53" x14ac:dyDescent="0.15">
      <c r="A25" t="s">
        <v>11</v>
      </c>
      <c r="B25" s="3">
        <f>Budget!B25</f>
        <v>0</v>
      </c>
      <c r="C25" s="3">
        <f>'01'!B25</f>
        <v>0</v>
      </c>
      <c r="D25" s="15" t="str">
        <f t="shared" ref="D25:D26" si="91">IF(AND(B25&lt;&gt;0,C25&lt;&gt;0),C25-B25,"")</f>
        <v/>
      </c>
      <c r="E25" s="16" t="str">
        <f t="shared" si="27"/>
        <v/>
      </c>
      <c r="F25" s="3">
        <f>Budget!C25</f>
        <v>0</v>
      </c>
      <c r="G25" s="3">
        <f>'02'!F25</f>
        <v>0</v>
      </c>
      <c r="H25" s="15" t="str">
        <f t="shared" ref="H25:H26" si="92">IF(AND(F25&lt;&gt;0,G25&lt;&gt;0),G25-F25,"")</f>
        <v/>
      </c>
      <c r="I25" s="16" t="str">
        <f t="shared" si="14"/>
        <v/>
      </c>
      <c r="J25" s="3">
        <f>Budget!D25</f>
        <v>0</v>
      </c>
      <c r="K25" s="3">
        <f>'03'!J25</f>
        <v>0</v>
      </c>
      <c r="L25" s="15" t="str">
        <f t="shared" ref="L25:L26" si="93">IF(AND(J25&lt;&gt;0,K25&lt;&gt;0),K25-J25,"")</f>
        <v/>
      </c>
      <c r="M25" s="16" t="str">
        <f t="shared" si="15"/>
        <v/>
      </c>
      <c r="N25" s="3">
        <f>Budget!E25</f>
        <v>0</v>
      </c>
      <c r="O25" s="3">
        <f>'04'!N25</f>
        <v>0</v>
      </c>
      <c r="P25" s="15" t="str">
        <f t="shared" ref="P25:P26" si="94">IF(AND(N25&lt;&gt;0,O25&lt;&gt;0),O25-N25,"")</f>
        <v/>
      </c>
      <c r="Q25" s="16" t="str">
        <f t="shared" si="16"/>
        <v/>
      </c>
      <c r="R25" s="3">
        <f>Budget!F25</f>
        <v>0</v>
      </c>
      <c r="S25" s="3">
        <f>'05'!R25</f>
        <v>0</v>
      </c>
      <c r="T25" s="15" t="str">
        <f t="shared" ref="T25:T26" si="95">IF(AND(R25&lt;&gt;0,S25&lt;&gt;0),S25-R25,"")</f>
        <v/>
      </c>
      <c r="U25" s="16" t="str">
        <f t="shared" si="17"/>
        <v/>
      </c>
      <c r="V25" s="3">
        <f>Budget!G25</f>
        <v>0</v>
      </c>
      <c r="W25" s="3">
        <f>'06'!V25</f>
        <v>0</v>
      </c>
      <c r="X25" s="15" t="str">
        <f t="shared" ref="X25:X26" si="96">IF(AND(V25&lt;&gt;0,W25&lt;&gt;0),W25-V25,"")</f>
        <v/>
      </c>
      <c r="Y25" s="16" t="str">
        <f t="shared" si="18"/>
        <v/>
      </c>
      <c r="Z25" s="3">
        <f>Budget!H25</f>
        <v>0</v>
      </c>
      <c r="AA25" s="3">
        <f>'07'!Z25</f>
        <v>0</v>
      </c>
      <c r="AB25" s="15" t="str">
        <f t="shared" ref="AB25:AB26" si="97">IF(AND(Z25&lt;&gt;0,AA25&lt;&gt;0),AA25-Z25,"")</f>
        <v/>
      </c>
      <c r="AC25" s="16" t="str">
        <f t="shared" si="19"/>
        <v/>
      </c>
      <c r="AD25" s="3">
        <f>Budget!I25</f>
        <v>0</v>
      </c>
      <c r="AE25" s="3">
        <f>'08'!AD25</f>
        <v>0</v>
      </c>
      <c r="AF25" s="15" t="str">
        <f t="shared" ref="AF25:AF26" si="98">IF(AND(AD25&lt;&gt;0,AE25&lt;&gt;0),AE25-AD25,"")</f>
        <v/>
      </c>
      <c r="AG25" s="16" t="str">
        <f t="shared" si="20"/>
        <v/>
      </c>
      <c r="AH25" s="3">
        <f>Budget!J25</f>
        <v>0</v>
      </c>
      <c r="AI25" s="3">
        <f>'09'!AH25</f>
        <v>0</v>
      </c>
      <c r="AJ25" s="15" t="str">
        <f t="shared" ref="AJ25:AJ26" si="99">IF(AND(AH25&lt;&gt;0,AI25&lt;&gt;0),AI25-AH25,"")</f>
        <v/>
      </c>
      <c r="AK25" s="16" t="str">
        <f t="shared" si="21"/>
        <v/>
      </c>
      <c r="AL25" s="3">
        <f>Budget!K25</f>
        <v>0</v>
      </c>
      <c r="AM25" s="3">
        <f>'10'!AL25</f>
        <v>0</v>
      </c>
      <c r="AN25" s="15" t="str">
        <f t="shared" ref="AN25:AN26" si="100">IF(AND(AL25&lt;&gt;0,AM25&lt;&gt;0),AM25-AL25,"")</f>
        <v/>
      </c>
      <c r="AO25" s="16" t="str">
        <f t="shared" si="22"/>
        <v/>
      </c>
      <c r="AP25" s="3">
        <f>Budget!L25</f>
        <v>0</v>
      </c>
      <c r="AQ25" s="3">
        <f>'11'!AP25</f>
        <v>0</v>
      </c>
      <c r="AR25" s="15" t="str">
        <f t="shared" ref="AR25:AR26" si="101">IF(AND(AP25&lt;&gt;0,AQ25&lt;&gt;0),AQ25-AP25,"")</f>
        <v/>
      </c>
      <c r="AS25" s="16" t="str">
        <f t="shared" si="23"/>
        <v/>
      </c>
      <c r="AT25" s="3">
        <f>Budget!M25</f>
        <v>-1595.3999999999999</v>
      </c>
      <c r="AU25" s="3">
        <f>'12'!AT25</f>
        <v>0</v>
      </c>
      <c r="AV25" s="15" t="str">
        <f t="shared" ref="AV25:AV26" si="102">IF(AND(AT25&lt;&gt;0,AU25&lt;&gt;0),AU25-AT25,"")</f>
        <v/>
      </c>
      <c r="AW25" s="16" t="str">
        <f t="shared" si="24"/>
        <v/>
      </c>
      <c r="AX25" s="3">
        <f>Budget!N25</f>
        <v>-1595.3999999999999</v>
      </c>
      <c r="AY25" s="3">
        <f>'01'!AX25</f>
        <v>0</v>
      </c>
      <c r="AZ25" s="15" t="str">
        <f t="shared" ref="AZ25:AZ26" si="103">IF(AND(AX25&lt;&gt;0,AY25&lt;&gt;0),AY25-AX25,"")</f>
        <v/>
      </c>
      <c r="BA25" s="16" t="str">
        <f t="shared" si="25"/>
        <v/>
      </c>
    </row>
    <row r="26" spans="1:53" x14ac:dyDescent="0.15">
      <c r="A26" t="s">
        <v>21</v>
      </c>
      <c r="B26" s="3">
        <f>Budget!B26</f>
        <v>2803</v>
      </c>
      <c r="C26" s="3">
        <f>'01'!$B26</f>
        <v>3183</v>
      </c>
      <c r="D26" s="15">
        <f t="shared" si="91"/>
        <v>380</v>
      </c>
      <c r="E26" s="16">
        <f t="shared" si="27"/>
        <v>0.13556903317873714</v>
      </c>
      <c r="F26" s="3">
        <f>Budget!C26</f>
        <v>2403</v>
      </c>
      <c r="G26" s="3">
        <f>'02'!$B26</f>
        <v>6168</v>
      </c>
      <c r="H26" s="15">
        <f t="shared" si="92"/>
        <v>3765</v>
      </c>
      <c r="I26" s="16">
        <f t="shared" si="14"/>
        <v>1.5667915106117354</v>
      </c>
      <c r="J26" s="3">
        <f>Budget!D26</f>
        <v>2403</v>
      </c>
      <c r="K26" s="3">
        <f>'03'!$B26</f>
        <v>4538</v>
      </c>
      <c r="L26" s="15">
        <f t="shared" si="93"/>
        <v>2135</v>
      </c>
      <c r="M26" s="16">
        <f t="shared" si="15"/>
        <v>0.8884727424053267</v>
      </c>
      <c r="N26" s="3">
        <f>Budget!E26</f>
        <v>2403</v>
      </c>
      <c r="O26" s="3">
        <f>'04'!$B26</f>
        <v>0</v>
      </c>
      <c r="P26" s="15" t="str">
        <f t="shared" si="94"/>
        <v/>
      </c>
      <c r="Q26" s="16" t="str">
        <f t="shared" si="16"/>
        <v/>
      </c>
      <c r="R26" s="3">
        <f>Budget!F26</f>
        <v>2403</v>
      </c>
      <c r="S26" s="3">
        <f>'05'!$B26</f>
        <v>0</v>
      </c>
      <c r="T26" s="15" t="str">
        <f t="shared" si="95"/>
        <v/>
      </c>
      <c r="U26" s="16" t="str">
        <f t="shared" si="17"/>
        <v/>
      </c>
      <c r="V26" s="3">
        <f>Budget!G26</f>
        <v>2403</v>
      </c>
      <c r="W26" s="3">
        <f>'06'!$B26</f>
        <v>0</v>
      </c>
      <c r="X26" s="15" t="str">
        <f t="shared" si="96"/>
        <v/>
      </c>
      <c r="Y26" s="16" t="str">
        <f t="shared" si="18"/>
        <v/>
      </c>
      <c r="Z26" s="3">
        <f>Budget!H26</f>
        <v>-1797</v>
      </c>
      <c r="AA26" s="3">
        <f>'07'!$B26</f>
        <v>0</v>
      </c>
      <c r="AB26" s="15" t="str">
        <f t="shared" si="97"/>
        <v/>
      </c>
      <c r="AC26" s="16" t="str">
        <f t="shared" si="19"/>
        <v/>
      </c>
      <c r="AD26" s="3">
        <f>Budget!I26</f>
        <v>-2797</v>
      </c>
      <c r="AE26" s="3">
        <f>'08'!$B26</f>
        <v>0</v>
      </c>
      <c r="AF26" s="15" t="str">
        <f t="shared" si="98"/>
        <v/>
      </c>
      <c r="AG26" s="16" t="str">
        <f t="shared" si="20"/>
        <v/>
      </c>
      <c r="AH26" s="3">
        <f>Budget!J26</f>
        <v>2403</v>
      </c>
      <c r="AI26" s="3">
        <f>'09'!$B26</f>
        <v>0</v>
      </c>
      <c r="AJ26" s="15" t="str">
        <f t="shared" si="99"/>
        <v/>
      </c>
      <c r="AK26" s="16" t="str">
        <f t="shared" si="21"/>
        <v/>
      </c>
      <c r="AL26" s="3">
        <f>Budget!K26</f>
        <v>2403</v>
      </c>
      <c r="AM26" s="3">
        <f>'10'!$B26</f>
        <v>0</v>
      </c>
      <c r="AN26" s="15" t="str">
        <f t="shared" si="100"/>
        <v/>
      </c>
      <c r="AO26" s="16" t="str">
        <f t="shared" si="22"/>
        <v/>
      </c>
      <c r="AP26" s="3">
        <f>Budget!L26</f>
        <v>2403</v>
      </c>
      <c r="AQ26" s="3">
        <f>'11'!$B26</f>
        <v>0</v>
      </c>
      <c r="AR26" s="15" t="str">
        <f t="shared" si="101"/>
        <v/>
      </c>
      <c r="AS26" s="16" t="str">
        <f t="shared" si="23"/>
        <v/>
      </c>
      <c r="AT26" s="3">
        <f>Budget!M26</f>
        <v>-8392.4</v>
      </c>
      <c r="AU26" s="3">
        <f>'12'!$B26</f>
        <v>0</v>
      </c>
      <c r="AV26" s="15" t="str">
        <f t="shared" si="102"/>
        <v/>
      </c>
      <c r="AW26" s="16" t="str">
        <f t="shared" si="24"/>
        <v/>
      </c>
      <c r="AX26" s="3">
        <f>Budget!N26</f>
        <v>9040.6</v>
      </c>
      <c r="AY26" s="3">
        <f>'01'!$B26</f>
        <v>3183</v>
      </c>
      <c r="AZ26" s="15">
        <f t="shared" si="103"/>
        <v>-5857.6</v>
      </c>
      <c r="BA26" s="16">
        <f t="shared" si="25"/>
        <v>-0.64792159812401828</v>
      </c>
    </row>
  </sheetData>
  <mergeCells count="13">
    <mergeCell ref="AT1:AW1"/>
    <mergeCell ref="AX1:BA1"/>
    <mergeCell ref="V1:Y1"/>
    <mergeCell ref="Z1:AC1"/>
    <mergeCell ref="AD1:AG1"/>
    <mergeCell ref="AH1:AK1"/>
    <mergeCell ref="AL1:AO1"/>
    <mergeCell ref="AP1:AS1"/>
    <mergeCell ref="B1:E1"/>
    <mergeCell ref="F1:I1"/>
    <mergeCell ref="J1:M1"/>
    <mergeCell ref="N1:Q1"/>
    <mergeCell ref="R1:U1"/>
  </mergeCells>
  <conditionalFormatting sqref="D8:D19">
    <cfRule type="cellIs" dxfId="311" priority="467" operator="lessThan">
      <formula>0</formula>
    </cfRule>
    <cfRule type="cellIs" dxfId="310" priority="468" operator="greaterThan">
      <formula>0</formula>
    </cfRule>
  </conditionalFormatting>
  <conditionalFormatting sqref="D21:D23">
    <cfRule type="cellIs" dxfId="309" priority="465" operator="lessThan">
      <formula>0</formula>
    </cfRule>
    <cfRule type="cellIs" dxfId="308" priority="466" operator="greaterThan">
      <formula>0</formula>
    </cfRule>
  </conditionalFormatting>
  <conditionalFormatting sqref="D25:D26">
    <cfRule type="cellIs" dxfId="307" priority="463" operator="lessThan">
      <formula>0</formula>
    </cfRule>
    <cfRule type="cellIs" dxfId="306" priority="464" operator="greaterThan">
      <formula>0</formula>
    </cfRule>
  </conditionalFormatting>
  <conditionalFormatting sqref="E3:E6">
    <cfRule type="cellIs" dxfId="305" priority="461" operator="lessThan">
      <formula>0</formula>
    </cfRule>
    <cfRule type="cellIs" dxfId="304" priority="462" operator="greaterThan">
      <formula>0</formula>
    </cfRule>
  </conditionalFormatting>
  <conditionalFormatting sqref="E19">
    <cfRule type="cellIs" dxfId="303" priority="457" operator="lessThan">
      <formula>0</formula>
    </cfRule>
    <cfRule type="cellIs" dxfId="302" priority="458" operator="greaterThan">
      <formula>0</formula>
    </cfRule>
  </conditionalFormatting>
  <conditionalFormatting sqref="E21:E22">
    <cfRule type="cellIs" dxfId="301" priority="455" operator="greaterThan">
      <formula>0</formula>
    </cfRule>
    <cfRule type="cellIs" dxfId="300" priority="456" operator="lessThan">
      <formula>0</formula>
    </cfRule>
  </conditionalFormatting>
  <conditionalFormatting sqref="E25">
    <cfRule type="cellIs" dxfId="299" priority="453" operator="greaterThan">
      <formula>0</formula>
    </cfRule>
    <cfRule type="cellIs" dxfId="298" priority="454" operator="lessThan">
      <formula>0</formula>
    </cfRule>
  </conditionalFormatting>
  <conditionalFormatting sqref="E23">
    <cfRule type="cellIs" dxfId="297" priority="451" operator="lessThan">
      <formula>0</formula>
    </cfRule>
    <cfRule type="cellIs" dxfId="296" priority="452" operator="greaterThan">
      <formula>0</formula>
    </cfRule>
  </conditionalFormatting>
  <conditionalFormatting sqref="E26">
    <cfRule type="cellIs" dxfId="295" priority="449" operator="lessThan">
      <formula>0</formula>
    </cfRule>
    <cfRule type="cellIs" dxfId="294" priority="450" operator="greaterThan">
      <formula>0</formula>
    </cfRule>
  </conditionalFormatting>
  <conditionalFormatting sqref="H25:H26">
    <cfRule type="cellIs" dxfId="293" priority="283" operator="lessThan">
      <formula>0</formula>
    </cfRule>
    <cfRule type="cellIs" dxfId="292" priority="284" operator="greaterThan">
      <formula>0</formula>
    </cfRule>
  </conditionalFormatting>
  <conditionalFormatting sqref="I19">
    <cfRule type="cellIs" dxfId="291" priority="279" operator="lessThan">
      <formula>0</formula>
    </cfRule>
    <cfRule type="cellIs" dxfId="290" priority="280" operator="greaterThan">
      <formula>0</formula>
    </cfRule>
  </conditionalFormatting>
  <conditionalFormatting sqref="I21:I22">
    <cfRule type="cellIs" dxfId="289" priority="277" operator="greaterThan">
      <formula>0</formula>
    </cfRule>
    <cfRule type="cellIs" dxfId="288" priority="278" operator="lessThan">
      <formula>0</formula>
    </cfRule>
  </conditionalFormatting>
  <conditionalFormatting sqref="I25">
    <cfRule type="cellIs" dxfId="287" priority="275" operator="greaterThan">
      <formula>0</formula>
    </cfRule>
    <cfRule type="cellIs" dxfId="286" priority="276" operator="lessThan">
      <formula>0</formula>
    </cfRule>
  </conditionalFormatting>
  <conditionalFormatting sqref="I23">
    <cfRule type="cellIs" dxfId="285" priority="273" operator="lessThan">
      <formula>0</formula>
    </cfRule>
    <cfRule type="cellIs" dxfId="284" priority="274" operator="greaterThan">
      <formula>0</formula>
    </cfRule>
  </conditionalFormatting>
  <conditionalFormatting sqref="I26">
    <cfRule type="cellIs" dxfId="283" priority="271" operator="lessThan">
      <formula>0</formula>
    </cfRule>
    <cfRule type="cellIs" dxfId="282" priority="272" operator="greaterThan">
      <formula>0</formula>
    </cfRule>
  </conditionalFormatting>
  <conditionalFormatting sqref="D3:D6">
    <cfRule type="cellIs" dxfId="281" priority="293" operator="lessThan">
      <formula>0</formula>
    </cfRule>
    <cfRule type="cellIs" dxfId="280" priority="294" operator="greaterThan">
      <formula>0</formula>
    </cfRule>
  </conditionalFormatting>
  <conditionalFormatting sqref="E8:E17">
    <cfRule type="cellIs" dxfId="279" priority="291" operator="greaterThan">
      <formula>0</formula>
    </cfRule>
    <cfRule type="cellIs" dxfId="278" priority="292" operator="lessThan">
      <formula>0</formula>
    </cfRule>
  </conditionalFormatting>
  <conditionalFormatting sqref="E18">
    <cfRule type="cellIs" dxfId="277" priority="289" operator="greaterThan">
      <formula>0</formula>
    </cfRule>
    <cfRule type="cellIs" dxfId="276" priority="290" operator="lessThan">
      <formula>0</formula>
    </cfRule>
  </conditionalFormatting>
  <conditionalFormatting sqref="H8:H19">
    <cfRule type="cellIs" dxfId="275" priority="287" operator="lessThan">
      <formula>0</formula>
    </cfRule>
    <cfRule type="cellIs" dxfId="274" priority="288" operator="greaterThan">
      <formula>0</formula>
    </cfRule>
  </conditionalFormatting>
  <conditionalFormatting sqref="H21:H23">
    <cfRule type="cellIs" dxfId="273" priority="285" operator="lessThan">
      <formula>0</formula>
    </cfRule>
    <cfRule type="cellIs" dxfId="272" priority="286" operator="greaterThan">
      <formula>0</formula>
    </cfRule>
  </conditionalFormatting>
  <conditionalFormatting sqref="I3:I6">
    <cfRule type="cellIs" dxfId="271" priority="281" operator="lessThan">
      <formula>0</formula>
    </cfRule>
    <cfRule type="cellIs" dxfId="270" priority="282" operator="greaterThan">
      <formula>0</formula>
    </cfRule>
  </conditionalFormatting>
  <conditionalFormatting sqref="H3:H6">
    <cfRule type="cellIs" dxfId="269" priority="269" operator="lessThan">
      <formula>0</formula>
    </cfRule>
    <cfRule type="cellIs" dxfId="268" priority="270" operator="greaterThan">
      <formula>0</formula>
    </cfRule>
  </conditionalFormatting>
  <conditionalFormatting sqref="I8:I17">
    <cfRule type="cellIs" dxfId="267" priority="267" operator="greaterThan">
      <formula>0</formula>
    </cfRule>
    <cfRule type="cellIs" dxfId="266" priority="268" operator="lessThan">
      <formula>0</formula>
    </cfRule>
  </conditionalFormatting>
  <conditionalFormatting sqref="I18">
    <cfRule type="cellIs" dxfId="265" priority="265" operator="greaterThan">
      <formula>0</formula>
    </cfRule>
    <cfRule type="cellIs" dxfId="264" priority="266" operator="lessThan">
      <formula>0</formula>
    </cfRule>
  </conditionalFormatting>
  <conditionalFormatting sqref="BA18">
    <cfRule type="cellIs" dxfId="263" priority="1" operator="greaterThan">
      <formula>0</formula>
    </cfRule>
    <cfRule type="cellIs" dxfId="262" priority="2" operator="lessThan">
      <formula>0</formula>
    </cfRule>
  </conditionalFormatting>
  <conditionalFormatting sqref="L8:L19">
    <cfRule type="cellIs" dxfId="261" priority="263" operator="lessThan">
      <formula>0</formula>
    </cfRule>
    <cfRule type="cellIs" dxfId="260" priority="264" operator="greaterThan">
      <formula>0</formula>
    </cfRule>
  </conditionalFormatting>
  <conditionalFormatting sqref="L21:L23">
    <cfRule type="cellIs" dxfId="259" priority="261" operator="lessThan">
      <formula>0</formula>
    </cfRule>
    <cfRule type="cellIs" dxfId="258" priority="262" operator="greaterThan">
      <formula>0</formula>
    </cfRule>
  </conditionalFormatting>
  <conditionalFormatting sqref="L25:L26">
    <cfRule type="cellIs" dxfId="257" priority="259" operator="lessThan">
      <formula>0</formula>
    </cfRule>
    <cfRule type="cellIs" dxfId="256" priority="260" operator="greaterThan">
      <formula>0</formula>
    </cfRule>
  </conditionalFormatting>
  <conditionalFormatting sqref="M3:M6">
    <cfRule type="cellIs" dxfId="255" priority="257" operator="lessThan">
      <formula>0</formula>
    </cfRule>
    <cfRule type="cellIs" dxfId="254" priority="258" operator="greaterThan">
      <formula>0</formula>
    </cfRule>
  </conditionalFormatting>
  <conditionalFormatting sqref="M19">
    <cfRule type="cellIs" dxfId="253" priority="255" operator="lessThan">
      <formula>0</formula>
    </cfRule>
    <cfRule type="cellIs" dxfId="252" priority="256" operator="greaterThan">
      <formula>0</formula>
    </cfRule>
  </conditionalFormatting>
  <conditionalFormatting sqref="M21:M22">
    <cfRule type="cellIs" dxfId="251" priority="253" operator="greaterThan">
      <formula>0</formula>
    </cfRule>
    <cfRule type="cellIs" dxfId="250" priority="254" operator="lessThan">
      <formula>0</formula>
    </cfRule>
  </conditionalFormatting>
  <conditionalFormatting sqref="M25">
    <cfRule type="cellIs" dxfId="249" priority="251" operator="greaterThan">
      <formula>0</formula>
    </cfRule>
    <cfRule type="cellIs" dxfId="248" priority="252" operator="lessThan">
      <formula>0</formula>
    </cfRule>
  </conditionalFormatting>
  <conditionalFormatting sqref="M23">
    <cfRule type="cellIs" dxfId="247" priority="249" operator="lessThan">
      <formula>0</formula>
    </cfRule>
    <cfRule type="cellIs" dxfId="246" priority="250" operator="greaterThan">
      <formula>0</formula>
    </cfRule>
  </conditionalFormatting>
  <conditionalFormatting sqref="M26">
    <cfRule type="cellIs" dxfId="245" priority="247" operator="lessThan">
      <formula>0</formula>
    </cfRule>
    <cfRule type="cellIs" dxfId="244" priority="248" operator="greaterThan">
      <formula>0</formula>
    </cfRule>
  </conditionalFormatting>
  <conditionalFormatting sqref="L3:L6">
    <cfRule type="cellIs" dxfId="243" priority="245" operator="lessThan">
      <formula>0</formula>
    </cfRule>
    <cfRule type="cellIs" dxfId="242" priority="246" operator="greaterThan">
      <formula>0</formula>
    </cfRule>
  </conditionalFormatting>
  <conditionalFormatting sqref="M8:M17">
    <cfRule type="cellIs" dxfId="241" priority="243" operator="greaterThan">
      <formula>0</formula>
    </cfRule>
    <cfRule type="cellIs" dxfId="240" priority="244" operator="lessThan">
      <formula>0</formula>
    </cfRule>
  </conditionalFormatting>
  <conditionalFormatting sqref="M18">
    <cfRule type="cellIs" dxfId="239" priority="241" operator="greaterThan">
      <formula>0</formula>
    </cfRule>
    <cfRule type="cellIs" dxfId="238" priority="242" operator="lessThan">
      <formula>0</formula>
    </cfRule>
  </conditionalFormatting>
  <conditionalFormatting sqref="P8:P19">
    <cfRule type="cellIs" dxfId="237" priority="239" operator="lessThan">
      <formula>0</formula>
    </cfRule>
    <cfRule type="cellIs" dxfId="236" priority="240" operator="greaterThan">
      <formula>0</formula>
    </cfRule>
  </conditionalFormatting>
  <conditionalFormatting sqref="P21:P23">
    <cfRule type="cellIs" dxfId="235" priority="237" operator="lessThan">
      <formula>0</formula>
    </cfRule>
    <cfRule type="cellIs" dxfId="234" priority="238" operator="greaterThan">
      <formula>0</formula>
    </cfRule>
  </conditionalFormatting>
  <conditionalFormatting sqref="P25:P26">
    <cfRule type="cellIs" dxfId="233" priority="235" operator="lessThan">
      <formula>0</formula>
    </cfRule>
    <cfRule type="cellIs" dxfId="232" priority="236" operator="greaterThan">
      <formula>0</formula>
    </cfRule>
  </conditionalFormatting>
  <conditionalFormatting sqref="Q3:Q6">
    <cfRule type="cellIs" dxfId="231" priority="233" operator="lessThan">
      <formula>0</formula>
    </cfRule>
    <cfRule type="cellIs" dxfId="230" priority="234" operator="greaterThan">
      <formula>0</formula>
    </cfRule>
  </conditionalFormatting>
  <conditionalFormatting sqref="Q19">
    <cfRule type="cellIs" dxfId="229" priority="231" operator="lessThan">
      <formula>0</formula>
    </cfRule>
    <cfRule type="cellIs" dxfId="228" priority="232" operator="greaterThan">
      <formula>0</formula>
    </cfRule>
  </conditionalFormatting>
  <conditionalFormatting sqref="Q21:Q22">
    <cfRule type="cellIs" dxfId="227" priority="229" operator="greaterThan">
      <formula>0</formula>
    </cfRule>
    <cfRule type="cellIs" dxfId="226" priority="230" operator="lessThan">
      <formula>0</formula>
    </cfRule>
  </conditionalFormatting>
  <conditionalFormatting sqref="Q25">
    <cfRule type="cellIs" dxfId="225" priority="227" operator="greaterThan">
      <formula>0</formula>
    </cfRule>
    <cfRule type="cellIs" dxfId="224" priority="228" operator="lessThan">
      <formula>0</formula>
    </cfRule>
  </conditionalFormatting>
  <conditionalFormatting sqref="Q23">
    <cfRule type="cellIs" dxfId="223" priority="225" operator="lessThan">
      <formula>0</formula>
    </cfRule>
    <cfRule type="cellIs" dxfId="222" priority="226" operator="greaterThan">
      <formula>0</formula>
    </cfRule>
  </conditionalFormatting>
  <conditionalFormatting sqref="Q26">
    <cfRule type="cellIs" dxfId="221" priority="223" operator="lessThan">
      <formula>0</formula>
    </cfRule>
    <cfRule type="cellIs" dxfId="220" priority="224" operator="greaterThan">
      <formula>0</formula>
    </cfRule>
  </conditionalFormatting>
  <conditionalFormatting sqref="P3:P6">
    <cfRule type="cellIs" dxfId="219" priority="221" operator="lessThan">
      <formula>0</formula>
    </cfRule>
    <cfRule type="cellIs" dxfId="218" priority="222" operator="greaterThan">
      <formula>0</formula>
    </cfRule>
  </conditionalFormatting>
  <conditionalFormatting sqref="Q8:Q17">
    <cfRule type="cellIs" dxfId="217" priority="219" operator="greaterThan">
      <formula>0</formula>
    </cfRule>
    <cfRule type="cellIs" dxfId="216" priority="220" operator="lessThan">
      <formula>0</formula>
    </cfRule>
  </conditionalFormatting>
  <conditionalFormatting sqref="Q18">
    <cfRule type="cellIs" dxfId="215" priority="217" operator="greaterThan">
      <formula>0</formula>
    </cfRule>
    <cfRule type="cellIs" dxfId="214" priority="218" operator="lessThan">
      <formula>0</formula>
    </cfRule>
  </conditionalFormatting>
  <conditionalFormatting sqref="T8:T19">
    <cfRule type="cellIs" dxfId="213" priority="215" operator="lessThan">
      <formula>0</formula>
    </cfRule>
    <cfRule type="cellIs" dxfId="212" priority="216" operator="greaterThan">
      <formula>0</formula>
    </cfRule>
  </conditionalFormatting>
  <conditionalFormatting sqref="T21:T23">
    <cfRule type="cellIs" dxfId="211" priority="213" operator="lessThan">
      <formula>0</formula>
    </cfRule>
    <cfRule type="cellIs" dxfId="210" priority="214" operator="greaterThan">
      <formula>0</formula>
    </cfRule>
  </conditionalFormatting>
  <conditionalFormatting sqref="T25:T26">
    <cfRule type="cellIs" dxfId="209" priority="211" operator="lessThan">
      <formula>0</formula>
    </cfRule>
    <cfRule type="cellIs" dxfId="208" priority="212" operator="greaterThan">
      <formula>0</formula>
    </cfRule>
  </conditionalFormatting>
  <conditionalFormatting sqref="U3:U6">
    <cfRule type="cellIs" dxfId="207" priority="209" operator="lessThan">
      <formula>0</formula>
    </cfRule>
    <cfRule type="cellIs" dxfId="206" priority="210" operator="greaterThan">
      <formula>0</formula>
    </cfRule>
  </conditionalFormatting>
  <conditionalFormatting sqref="U19">
    <cfRule type="cellIs" dxfId="205" priority="207" operator="lessThan">
      <formula>0</formula>
    </cfRule>
    <cfRule type="cellIs" dxfId="204" priority="208" operator="greaterThan">
      <formula>0</formula>
    </cfRule>
  </conditionalFormatting>
  <conditionalFormatting sqref="U21:U22">
    <cfRule type="cellIs" dxfId="203" priority="205" operator="greaterThan">
      <formula>0</formula>
    </cfRule>
    <cfRule type="cellIs" dxfId="202" priority="206" operator="lessThan">
      <formula>0</formula>
    </cfRule>
  </conditionalFormatting>
  <conditionalFormatting sqref="U25">
    <cfRule type="cellIs" dxfId="201" priority="203" operator="greaterThan">
      <formula>0</formula>
    </cfRule>
    <cfRule type="cellIs" dxfId="200" priority="204" operator="lessThan">
      <formula>0</formula>
    </cfRule>
  </conditionalFormatting>
  <conditionalFormatting sqref="U23">
    <cfRule type="cellIs" dxfId="199" priority="201" operator="lessThan">
      <formula>0</formula>
    </cfRule>
    <cfRule type="cellIs" dxfId="198" priority="202" operator="greaterThan">
      <formula>0</formula>
    </cfRule>
  </conditionalFormatting>
  <conditionalFormatting sqref="U26">
    <cfRule type="cellIs" dxfId="197" priority="199" operator="lessThan">
      <formula>0</formula>
    </cfRule>
    <cfRule type="cellIs" dxfId="196" priority="200" operator="greaterThan">
      <formula>0</formula>
    </cfRule>
  </conditionalFormatting>
  <conditionalFormatting sqref="T3:T6">
    <cfRule type="cellIs" dxfId="195" priority="197" operator="lessThan">
      <formula>0</formula>
    </cfRule>
    <cfRule type="cellIs" dxfId="194" priority="198" operator="greaterThan">
      <formula>0</formula>
    </cfRule>
  </conditionalFormatting>
  <conditionalFormatting sqref="U8:U17">
    <cfRule type="cellIs" dxfId="193" priority="195" operator="greaterThan">
      <formula>0</formula>
    </cfRule>
    <cfRule type="cellIs" dxfId="192" priority="196" operator="lessThan">
      <formula>0</formula>
    </cfRule>
  </conditionalFormatting>
  <conditionalFormatting sqref="U18">
    <cfRule type="cellIs" dxfId="191" priority="193" operator="greaterThan">
      <formula>0</formula>
    </cfRule>
    <cfRule type="cellIs" dxfId="190" priority="194" operator="lessThan">
      <formula>0</formula>
    </cfRule>
  </conditionalFormatting>
  <conditionalFormatting sqref="X8:X19">
    <cfRule type="cellIs" dxfId="189" priority="191" operator="lessThan">
      <formula>0</formula>
    </cfRule>
    <cfRule type="cellIs" dxfId="188" priority="192" operator="greaterThan">
      <formula>0</formula>
    </cfRule>
  </conditionalFormatting>
  <conditionalFormatting sqref="X21:X23">
    <cfRule type="cellIs" dxfId="187" priority="189" operator="lessThan">
      <formula>0</formula>
    </cfRule>
    <cfRule type="cellIs" dxfId="186" priority="190" operator="greaterThan">
      <formula>0</formula>
    </cfRule>
  </conditionalFormatting>
  <conditionalFormatting sqref="X25:X26">
    <cfRule type="cellIs" dxfId="185" priority="187" operator="lessThan">
      <formula>0</formula>
    </cfRule>
    <cfRule type="cellIs" dxfId="184" priority="188" operator="greaterThan">
      <formula>0</formula>
    </cfRule>
  </conditionalFormatting>
  <conditionalFormatting sqref="Y3:Y6">
    <cfRule type="cellIs" dxfId="183" priority="185" operator="lessThan">
      <formula>0</formula>
    </cfRule>
    <cfRule type="cellIs" dxfId="182" priority="186" operator="greaterThan">
      <formula>0</formula>
    </cfRule>
  </conditionalFormatting>
  <conditionalFormatting sqref="Y19">
    <cfRule type="cellIs" dxfId="181" priority="183" operator="lessThan">
      <formula>0</formula>
    </cfRule>
    <cfRule type="cellIs" dxfId="180" priority="184" operator="greaterThan">
      <formula>0</formula>
    </cfRule>
  </conditionalFormatting>
  <conditionalFormatting sqref="Y21:Y22">
    <cfRule type="cellIs" dxfId="179" priority="181" operator="greaterThan">
      <formula>0</formula>
    </cfRule>
    <cfRule type="cellIs" dxfId="178" priority="182" operator="lessThan">
      <formula>0</formula>
    </cfRule>
  </conditionalFormatting>
  <conditionalFormatting sqref="Y25">
    <cfRule type="cellIs" dxfId="177" priority="179" operator="greaterThan">
      <formula>0</formula>
    </cfRule>
    <cfRule type="cellIs" dxfId="176" priority="180" operator="lessThan">
      <formula>0</formula>
    </cfRule>
  </conditionalFormatting>
  <conditionalFormatting sqref="Y23">
    <cfRule type="cellIs" dxfId="175" priority="177" operator="lessThan">
      <formula>0</formula>
    </cfRule>
    <cfRule type="cellIs" dxfId="174" priority="178" operator="greaterThan">
      <formula>0</formula>
    </cfRule>
  </conditionalFormatting>
  <conditionalFormatting sqref="Y26">
    <cfRule type="cellIs" dxfId="173" priority="175" operator="lessThan">
      <formula>0</formula>
    </cfRule>
    <cfRule type="cellIs" dxfId="172" priority="176" operator="greaterThan">
      <formula>0</formula>
    </cfRule>
  </conditionalFormatting>
  <conditionalFormatting sqref="X3:X6">
    <cfRule type="cellIs" dxfId="171" priority="173" operator="lessThan">
      <formula>0</formula>
    </cfRule>
    <cfRule type="cellIs" dxfId="170" priority="174" operator="greaterThan">
      <formula>0</formula>
    </cfRule>
  </conditionalFormatting>
  <conditionalFormatting sqref="Y8:Y17">
    <cfRule type="cellIs" dxfId="169" priority="171" operator="greaterThan">
      <formula>0</formula>
    </cfRule>
    <cfRule type="cellIs" dxfId="168" priority="172" operator="lessThan">
      <formula>0</formula>
    </cfRule>
  </conditionalFormatting>
  <conditionalFormatting sqref="Y18">
    <cfRule type="cellIs" dxfId="167" priority="169" operator="greaterThan">
      <formula>0</formula>
    </cfRule>
    <cfRule type="cellIs" dxfId="166" priority="170" operator="lessThan">
      <formula>0</formula>
    </cfRule>
  </conditionalFormatting>
  <conditionalFormatting sqref="AB8:AB19">
    <cfRule type="cellIs" dxfId="165" priority="167" operator="lessThan">
      <formula>0</formula>
    </cfRule>
    <cfRule type="cellIs" dxfId="164" priority="168" operator="greaterThan">
      <formula>0</formula>
    </cfRule>
  </conditionalFormatting>
  <conditionalFormatting sqref="AB21:AB23">
    <cfRule type="cellIs" dxfId="163" priority="165" operator="lessThan">
      <formula>0</formula>
    </cfRule>
    <cfRule type="cellIs" dxfId="162" priority="166" operator="greaterThan">
      <formula>0</formula>
    </cfRule>
  </conditionalFormatting>
  <conditionalFormatting sqref="AB25:AB26">
    <cfRule type="cellIs" dxfId="161" priority="163" operator="lessThan">
      <formula>0</formula>
    </cfRule>
    <cfRule type="cellIs" dxfId="160" priority="164" operator="greaterThan">
      <formula>0</formula>
    </cfRule>
  </conditionalFormatting>
  <conditionalFormatting sqref="AC3:AC6">
    <cfRule type="cellIs" dxfId="159" priority="161" operator="lessThan">
      <formula>0</formula>
    </cfRule>
    <cfRule type="cellIs" dxfId="158" priority="162" operator="greaterThan">
      <formula>0</formula>
    </cfRule>
  </conditionalFormatting>
  <conditionalFormatting sqref="AC19">
    <cfRule type="cellIs" dxfId="157" priority="159" operator="lessThan">
      <formula>0</formula>
    </cfRule>
    <cfRule type="cellIs" dxfId="156" priority="160" operator="greaterThan">
      <formula>0</formula>
    </cfRule>
  </conditionalFormatting>
  <conditionalFormatting sqref="AC21:AC22">
    <cfRule type="cellIs" dxfId="155" priority="157" operator="greaterThan">
      <formula>0</formula>
    </cfRule>
    <cfRule type="cellIs" dxfId="154" priority="158" operator="lessThan">
      <formula>0</formula>
    </cfRule>
  </conditionalFormatting>
  <conditionalFormatting sqref="AC25">
    <cfRule type="cellIs" dxfId="153" priority="155" operator="greaterThan">
      <formula>0</formula>
    </cfRule>
    <cfRule type="cellIs" dxfId="152" priority="156" operator="lessThan">
      <formula>0</formula>
    </cfRule>
  </conditionalFormatting>
  <conditionalFormatting sqref="AC23">
    <cfRule type="cellIs" dxfId="151" priority="153" operator="lessThan">
      <formula>0</formula>
    </cfRule>
    <cfRule type="cellIs" dxfId="150" priority="154" operator="greaterThan">
      <formula>0</formula>
    </cfRule>
  </conditionalFormatting>
  <conditionalFormatting sqref="AC26">
    <cfRule type="cellIs" dxfId="149" priority="151" operator="lessThan">
      <formula>0</formula>
    </cfRule>
    <cfRule type="cellIs" dxfId="148" priority="152" operator="greaterThan">
      <formula>0</formula>
    </cfRule>
  </conditionalFormatting>
  <conditionalFormatting sqref="AB3:AB6">
    <cfRule type="cellIs" dxfId="147" priority="149" operator="lessThan">
      <formula>0</formula>
    </cfRule>
    <cfRule type="cellIs" dxfId="146" priority="150" operator="greaterThan">
      <formula>0</formula>
    </cfRule>
  </conditionalFormatting>
  <conditionalFormatting sqref="AC8:AC17">
    <cfRule type="cellIs" dxfId="145" priority="147" operator="greaterThan">
      <formula>0</formula>
    </cfRule>
    <cfRule type="cellIs" dxfId="144" priority="148" operator="lessThan">
      <formula>0</formula>
    </cfRule>
  </conditionalFormatting>
  <conditionalFormatting sqref="AC18">
    <cfRule type="cellIs" dxfId="143" priority="145" operator="greaterThan">
      <formula>0</formula>
    </cfRule>
    <cfRule type="cellIs" dxfId="142" priority="146" operator="lessThan">
      <formula>0</formula>
    </cfRule>
  </conditionalFormatting>
  <conditionalFormatting sqref="AF8:AF19">
    <cfRule type="cellIs" dxfId="141" priority="143" operator="lessThan">
      <formula>0</formula>
    </cfRule>
    <cfRule type="cellIs" dxfId="140" priority="144" operator="greaterThan">
      <formula>0</formula>
    </cfRule>
  </conditionalFormatting>
  <conditionalFormatting sqref="AF21:AF23">
    <cfRule type="cellIs" dxfId="139" priority="141" operator="lessThan">
      <formula>0</formula>
    </cfRule>
    <cfRule type="cellIs" dxfId="138" priority="142" operator="greaterThan">
      <formula>0</formula>
    </cfRule>
  </conditionalFormatting>
  <conditionalFormatting sqref="AF25:AF26">
    <cfRule type="cellIs" dxfId="137" priority="139" operator="lessThan">
      <formula>0</formula>
    </cfRule>
    <cfRule type="cellIs" dxfId="136" priority="140" operator="greaterThan">
      <formula>0</formula>
    </cfRule>
  </conditionalFormatting>
  <conditionalFormatting sqref="AG3:AG6">
    <cfRule type="cellIs" dxfId="135" priority="137" operator="lessThan">
      <formula>0</formula>
    </cfRule>
    <cfRule type="cellIs" dxfId="134" priority="138" operator="greaterThan">
      <formula>0</formula>
    </cfRule>
  </conditionalFormatting>
  <conditionalFormatting sqref="AG19">
    <cfRule type="cellIs" dxfId="133" priority="135" operator="lessThan">
      <formula>0</formula>
    </cfRule>
    <cfRule type="cellIs" dxfId="132" priority="136" operator="greaterThan">
      <formula>0</formula>
    </cfRule>
  </conditionalFormatting>
  <conditionalFormatting sqref="AG21:AG22">
    <cfRule type="cellIs" dxfId="131" priority="133" operator="greaterThan">
      <formula>0</formula>
    </cfRule>
    <cfRule type="cellIs" dxfId="130" priority="134" operator="lessThan">
      <formula>0</formula>
    </cfRule>
  </conditionalFormatting>
  <conditionalFormatting sqref="AG25">
    <cfRule type="cellIs" dxfId="129" priority="131" operator="greaterThan">
      <formula>0</formula>
    </cfRule>
    <cfRule type="cellIs" dxfId="128" priority="132" operator="lessThan">
      <formula>0</formula>
    </cfRule>
  </conditionalFormatting>
  <conditionalFormatting sqref="AG23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AG26">
    <cfRule type="cellIs" dxfId="125" priority="127" operator="lessThan">
      <formula>0</formula>
    </cfRule>
    <cfRule type="cellIs" dxfId="124" priority="128" operator="greaterThan">
      <formula>0</formula>
    </cfRule>
  </conditionalFormatting>
  <conditionalFormatting sqref="AF3:AF6">
    <cfRule type="cellIs" dxfId="123" priority="125" operator="lessThan">
      <formula>0</formula>
    </cfRule>
    <cfRule type="cellIs" dxfId="122" priority="126" operator="greaterThan">
      <formula>0</formula>
    </cfRule>
  </conditionalFormatting>
  <conditionalFormatting sqref="AG8:AG17">
    <cfRule type="cellIs" dxfId="121" priority="123" operator="greaterThan">
      <formula>0</formula>
    </cfRule>
    <cfRule type="cellIs" dxfId="120" priority="124" operator="lessThan">
      <formula>0</formula>
    </cfRule>
  </conditionalFormatting>
  <conditionalFormatting sqref="AG18">
    <cfRule type="cellIs" dxfId="119" priority="121" operator="greaterThan">
      <formula>0</formula>
    </cfRule>
    <cfRule type="cellIs" dxfId="118" priority="122" operator="lessThan">
      <formula>0</formula>
    </cfRule>
  </conditionalFormatting>
  <conditionalFormatting sqref="AJ8:AJ19">
    <cfRule type="cellIs" dxfId="117" priority="119" operator="lessThan">
      <formula>0</formula>
    </cfRule>
    <cfRule type="cellIs" dxfId="116" priority="120" operator="greaterThan">
      <formula>0</formula>
    </cfRule>
  </conditionalFormatting>
  <conditionalFormatting sqref="AJ21:AJ23">
    <cfRule type="cellIs" dxfId="115" priority="117" operator="lessThan">
      <formula>0</formula>
    </cfRule>
    <cfRule type="cellIs" dxfId="114" priority="118" operator="greaterThan">
      <formula>0</formula>
    </cfRule>
  </conditionalFormatting>
  <conditionalFormatting sqref="AJ25:AJ26">
    <cfRule type="cellIs" dxfId="113" priority="115" operator="lessThan">
      <formula>0</formula>
    </cfRule>
    <cfRule type="cellIs" dxfId="112" priority="116" operator="greaterThan">
      <formula>0</formula>
    </cfRule>
  </conditionalFormatting>
  <conditionalFormatting sqref="AK3:AK6">
    <cfRule type="cellIs" dxfId="111" priority="113" operator="lessThan">
      <formula>0</formula>
    </cfRule>
    <cfRule type="cellIs" dxfId="110" priority="114" operator="greaterThan">
      <formula>0</formula>
    </cfRule>
  </conditionalFormatting>
  <conditionalFormatting sqref="AK19">
    <cfRule type="cellIs" dxfId="109" priority="111" operator="lessThan">
      <formula>0</formula>
    </cfRule>
    <cfRule type="cellIs" dxfId="108" priority="112" operator="greaterThan">
      <formula>0</formula>
    </cfRule>
  </conditionalFormatting>
  <conditionalFormatting sqref="AK21:AK22">
    <cfRule type="cellIs" dxfId="107" priority="109" operator="greaterThan">
      <formula>0</formula>
    </cfRule>
    <cfRule type="cellIs" dxfId="106" priority="110" operator="lessThan">
      <formula>0</formula>
    </cfRule>
  </conditionalFormatting>
  <conditionalFormatting sqref="AK25">
    <cfRule type="cellIs" dxfId="105" priority="107" operator="greaterThan">
      <formula>0</formula>
    </cfRule>
    <cfRule type="cellIs" dxfId="104" priority="108" operator="lessThan">
      <formula>0</formula>
    </cfRule>
  </conditionalFormatting>
  <conditionalFormatting sqref="AK23">
    <cfRule type="cellIs" dxfId="103" priority="105" operator="lessThan">
      <formula>0</formula>
    </cfRule>
    <cfRule type="cellIs" dxfId="102" priority="106" operator="greaterThan">
      <formula>0</formula>
    </cfRule>
  </conditionalFormatting>
  <conditionalFormatting sqref="AK26">
    <cfRule type="cellIs" dxfId="101" priority="103" operator="lessThan">
      <formula>0</formula>
    </cfRule>
    <cfRule type="cellIs" dxfId="100" priority="104" operator="greaterThan">
      <formula>0</formula>
    </cfRule>
  </conditionalFormatting>
  <conditionalFormatting sqref="AJ3:AJ6">
    <cfRule type="cellIs" dxfId="99" priority="101" operator="lessThan">
      <formula>0</formula>
    </cfRule>
    <cfRule type="cellIs" dxfId="98" priority="102" operator="greaterThan">
      <formula>0</formula>
    </cfRule>
  </conditionalFormatting>
  <conditionalFormatting sqref="AK8:AK17">
    <cfRule type="cellIs" dxfId="97" priority="99" operator="greaterThan">
      <formula>0</formula>
    </cfRule>
    <cfRule type="cellIs" dxfId="96" priority="100" operator="lessThan">
      <formula>0</formula>
    </cfRule>
  </conditionalFormatting>
  <conditionalFormatting sqref="AK18">
    <cfRule type="cellIs" dxfId="95" priority="97" operator="greaterThan">
      <formula>0</formula>
    </cfRule>
    <cfRule type="cellIs" dxfId="94" priority="98" operator="lessThan">
      <formula>0</formula>
    </cfRule>
  </conditionalFormatting>
  <conditionalFormatting sqref="AN8:AN19">
    <cfRule type="cellIs" dxfId="93" priority="95" operator="lessThan">
      <formula>0</formula>
    </cfRule>
    <cfRule type="cellIs" dxfId="92" priority="96" operator="greaterThan">
      <formula>0</formula>
    </cfRule>
  </conditionalFormatting>
  <conditionalFormatting sqref="AN21:AN23">
    <cfRule type="cellIs" dxfId="91" priority="93" operator="lessThan">
      <formula>0</formula>
    </cfRule>
    <cfRule type="cellIs" dxfId="90" priority="94" operator="greaterThan">
      <formula>0</formula>
    </cfRule>
  </conditionalFormatting>
  <conditionalFormatting sqref="AN25:AN26">
    <cfRule type="cellIs" dxfId="89" priority="91" operator="lessThan">
      <formula>0</formula>
    </cfRule>
    <cfRule type="cellIs" dxfId="88" priority="92" operator="greaterThan">
      <formula>0</formula>
    </cfRule>
  </conditionalFormatting>
  <conditionalFormatting sqref="AO3:AO6">
    <cfRule type="cellIs" dxfId="87" priority="89" operator="lessThan">
      <formula>0</formula>
    </cfRule>
    <cfRule type="cellIs" dxfId="86" priority="90" operator="greaterThan">
      <formula>0</formula>
    </cfRule>
  </conditionalFormatting>
  <conditionalFormatting sqref="AO19">
    <cfRule type="cellIs" dxfId="85" priority="87" operator="lessThan">
      <formula>0</formula>
    </cfRule>
    <cfRule type="cellIs" dxfId="84" priority="88" operator="greaterThan">
      <formula>0</formula>
    </cfRule>
  </conditionalFormatting>
  <conditionalFormatting sqref="AO21:AO22">
    <cfRule type="cellIs" dxfId="83" priority="85" operator="greaterThan">
      <formula>0</formula>
    </cfRule>
    <cfRule type="cellIs" dxfId="82" priority="86" operator="lessThan">
      <formula>0</formula>
    </cfRule>
  </conditionalFormatting>
  <conditionalFormatting sqref="AO25">
    <cfRule type="cellIs" dxfId="81" priority="83" operator="greaterThan">
      <formula>0</formula>
    </cfRule>
    <cfRule type="cellIs" dxfId="80" priority="84" operator="lessThan">
      <formula>0</formula>
    </cfRule>
  </conditionalFormatting>
  <conditionalFormatting sqref="AO23">
    <cfRule type="cellIs" dxfId="79" priority="81" operator="lessThan">
      <formula>0</formula>
    </cfRule>
    <cfRule type="cellIs" dxfId="78" priority="82" operator="greaterThan">
      <formula>0</formula>
    </cfRule>
  </conditionalFormatting>
  <conditionalFormatting sqref="AO26">
    <cfRule type="cellIs" dxfId="77" priority="79" operator="lessThan">
      <formula>0</formula>
    </cfRule>
    <cfRule type="cellIs" dxfId="76" priority="80" operator="greaterThan">
      <formula>0</formula>
    </cfRule>
  </conditionalFormatting>
  <conditionalFormatting sqref="AN3:AN6">
    <cfRule type="cellIs" dxfId="75" priority="77" operator="lessThan">
      <formula>0</formula>
    </cfRule>
    <cfRule type="cellIs" dxfId="74" priority="78" operator="greaterThan">
      <formula>0</formula>
    </cfRule>
  </conditionalFormatting>
  <conditionalFormatting sqref="AO8:AO17">
    <cfRule type="cellIs" dxfId="73" priority="75" operator="greaterThan">
      <formula>0</formula>
    </cfRule>
    <cfRule type="cellIs" dxfId="72" priority="76" operator="lessThan">
      <formula>0</formula>
    </cfRule>
  </conditionalFormatting>
  <conditionalFormatting sqref="AO18">
    <cfRule type="cellIs" dxfId="71" priority="73" operator="greaterThan">
      <formula>0</formula>
    </cfRule>
    <cfRule type="cellIs" dxfId="70" priority="74" operator="lessThan">
      <formula>0</formula>
    </cfRule>
  </conditionalFormatting>
  <conditionalFormatting sqref="AR8:AR19">
    <cfRule type="cellIs" dxfId="69" priority="71" operator="lessThan">
      <formula>0</formula>
    </cfRule>
    <cfRule type="cellIs" dxfId="68" priority="72" operator="greaterThan">
      <formula>0</formula>
    </cfRule>
  </conditionalFormatting>
  <conditionalFormatting sqref="AR21:AR23">
    <cfRule type="cellIs" dxfId="67" priority="69" operator="lessThan">
      <formula>0</formula>
    </cfRule>
    <cfRule type="cellIs" dxfId="66" priority="70" operator="greaterThan">
      <formula>0</formula>
    </cfRule>
  </conditionalFormatting>
  <conditionalFormatting sqref="AR25:AR26">
    <cfRule type="cellIs" dxfId="65" priority="67" operator="lessThan">
      <formula>0</formula>
    </cfRule>
    <cfRule type="cellIs" dxfId="64" priority="68" operator="greaterThan">
      <formula>0</formula>
    </cfRule>
  </conditionalFormatting>
  <conditionalFormatting sqref="AS3:AS6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AS19">
    <cfRule type="cellIs" dxfId="61" priority="63" operator="lessThan">
      <formula>0</formula>
    </cfRule>
    <cfRule type="cellIs" dxfId="60" priority="64" operator="greaterThan">
      <formula>0</formula>
    </cfRule>
  </conditionalFormatting>
  <conditionalFormatting sqref="AS21:AS22">
    <cfRule type="cellIs" dxfId="59" priority="61" operator="greaterThan">
      <formula>0</formula>
    </cfRule>
    <cfRule type="cellIs" dxfId="58" priority="62" operator="lessThan">
      <formula>0</formula>
    </cfRule>
  </conditionalFormatting>
  <conditionalFormatting sqref="AS25">
    <cfRule type="cellIs" dxfId="57" priority="59" operator="greaterThan">
      <formula>0</formula>
    </cfRule>
    <cfRule type="cellIs" dxfId="56" priority="60" operator="lessThan">
      <formula>0</formula>
    </cfRule>
  </conditionalFormatting>
  <conditionalFormatting sqref="AS23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AS26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AR3:AR6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AS8:AS17">
    <cfRule type="cellIs" dxfId="49" priority="51" operator="greaterThan">
      <formula>0</formula>
    </cfRule>
    <cfRule type="cellIs" dxfId="48" priority="52" operator="lessThan">
      <formula>0</formula>
    </cfRule>
  </conditionalFormatting>
  <conditionalFormatting sqref="AS18">
    <cfRule type="cellIs" dxfId="47" priority="49" operator="greaterThan">
      <formula>0</formula>
    </cfRule>
    <cfRule type="cellIs" dxfId="46" priority="50" operator="lessThan">
      <formula>0</formula>
    </cfRule>
  </conditionalFormatting>
  <conditionalFormatting sqref="AV8:AV19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AV21:AV23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AV25:AV26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AW3:AW6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AW19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AW21:AW22">
    <cfRule type="cellIs" dxfId="35" priority="37" operator="greaterThan">
      <formula>0</formula>
    </cfRule>
    <cfRule type="cellIs" dxfId="34" priority="38" operator="lessThan">
      <formula>0</formula>
    </cfRule>
  </conditionalFormatting>
  <conditionalFormatting sqref="AW25">
    <cfRule type="cellIs" dxfId="33" priority="35" operator="greaterThan">
      <formula>0</formula>
    </cfRule>
    <cfRule type="cellIs" dxfId="32" priority="36" operator="lessThan">
      <formula>0</formula>
    </cfRule>
  </conditionalFormatting>
  <conditionalFormatting sqref="AW23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AW26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AV3:AV6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AW8:AW17">
    <cfRule type="cellIs" dxfId="25" priority="27" operator="greaterThan">
      <formula>0</formula>
    </cfRule>
    <cfRule type="cellIs" dxfId="24" priority="28" operator="lessThan">
      <formula>0</formula>
    </cfRule>
  </conditionalFormatting>
  <conditionalFormatting sqref="AW18">
    <cfRule type="cellIs" dxfId="23" priority="25" operator="greaterThan">
      <formula>0</formula>
    </cfRule>
    <cfRule type="cellIs" dxfId="22" priority="26" operator="lessThan">
      <formula>0</formula>
    </cfRule>
  </conditionalFormatting>
  <conditionalFormatting sqref="AZ8:AZ19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AZ21:AZ23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AZ25:AZ26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BA3:BA6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BA19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BA21:BA22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BA25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BA23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BA26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AZ3:AZ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BA8:BA17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39B6-F613-5147-8483-2302A93661D1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B5B2-5E23-414B-AE43-F2A66ADC32D3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A89D-CDE9-4549-8D4E-278023CBD918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73A2-DC74-F948-A5FA-02DD138CAE2E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2E03-DCE9-EF42-8917-AC002EB8F0A0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B080-58EB-104E-A1E3-C46D7A340144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FC11-7CE6-394C-BD90-DBC7C5CE7771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D73D-1E7F-E040-B359-428AEF696007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85DB-74B5-0B4F-B128-151DA279DDCD}">
  <dimension ref="A1:N84"/>
  <sheetViews>
    <sheetView showGridLines="0" showZeros="0" topLeftCell="A13" workbookViewId="0">
      <selection activeCell="B83" sqref="B83"/>
    </sheetView>
  </sheetViews>
  <sheetFormatPr baseColWidth="10" defaultRowHeight="13" x14ac:dyDescent="0.15"/>
  <cols>
    <col min="1" max="1" width="30.5" customWidth="1"/>
  </cols>
  <sheetData>
    <row r="1" spans="1:14" s="8" customFormat="1" x14ac:dyDescent="0.15">
      <c r="A1" s="13"/>
      <c r="B1" s="11" t="str">
        <f ca="1">"BUDGET "&amp;YEAR(TODAY())</f>
        <v>BUDGET 2020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15">
      <c r="B2" s="12" t="s">
        <v>25</v>
      </c>
      <c r="C2" s="12" t="s">
        <v>26</v>
      </c>
      <c r="D2" s="12" t="s">
        <v>27</v>
      </c>
      <c r="E2" s="12" t="s">
        <v>30</v>
      </c>
      <c r="F2" s="12" t="s">
        <v>28</v>
      </c>
      <c r="G2" s="12" t="s">
        <v>29</v>
      </c>
      <c r="H2" s="12" t="s">
        <v>31</v>
      </c>
      <c r="I2" s="12" t="s">
        <v>32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12</v>
      </c>
    </row>
    <row r="3" spans="1:14" x14ac:dyDescent="0.15">
      <c r="A3" t="s">
        <v>1</v>
      </c>
      <c r="B3" s="2">
        <f>Budget!B3</f>
        <v>18000</v>
      </c>
      <c r="C3" s="2">
        <f>Budget!C3</f>
        <v>18000</v>
      </c>
      <c r="D3" s="2">
        <f>Budget!D3</f>
        <v>18000</v>
      </c>
      <c r="E3" s="2">
        <f>Budget!E3</f>
        <v>18000</v>
      </c>
      <c r="F3" s="2">
        <f>Budget!F3</f>
        <v>18000</v>
      </c>
      <c r="G3" s="2">
        <f>Budget!G3</f>
        <v>18000</v>
      </c>
      <c r="H3" s="2">
        <f>Budget!H3</f>
        <v>12000</v>
      </c>
      <c r="I3" s="2">
        <f>Budget!I3</f>
        <v>10000</v>
      </c>
      <c r="J3" s="2">
        <f>Budget!J3</f>
        <v>18000</v>
      </c>
      <c r="K3" s="2">
        <f>Budget!K3</f>
        <v>18000</v>
      </c>
      <c r="L3" s="2">
        <f>Budget!L3</f>
        <v>18000</v>
      </c>
      <c r="M3" s="2">
        <f>Budget!M3</f>
        <v>18000</v>
      </c>
      <c r="N3" s="2">
        <f>SUM(B3:M3)</f>
        <v>202000</v>
      </c>
    </row>
    <row r="4" spans="1:14" x14ac:dyDescent="0.15">
      <c r="A4" t="s">
        <v>0</v>
      </c>
      <c r="B4" s="2">
        <f>Budget!B4</f>
        <v>3500</v>
      </c>
      <c r="C4" s="2">
        <f>Budget!C4</f>
        <v>2500</v>
      </c>
      <c r="D4" s="2">
        <f>Budget!D4</f>
        <v>2500</v>
      </c>
      <c r="E4" s="2">
        <f>Budget!E4</f>
        <v>2500</v>
      </c>
      <c r="F4" s="2">
        <f>Budget!F4</f>
        <v>2500</v>
      </c>
      <c r="G4" s="2">
        <f>Budget!G4</f>
        <v>2500</v>
      </c>
      <c r="H4" s="2">
        <f>Budget!H4</f>
        <v>1000</v>
      </c>
      <c r="I4" s="2">
        <f>Budget!I4</f>
        <v>1000</v>
      </c>
      <c r="J4" s="2">
        <f>Budget!J4</f>
        <v>2500</v>
      </c>
      <c r="K4" s="2">
        <f>Budget!K4</f>
        <v>2500</v>
      </c>
      <c r="L4" s="2">
        <f>Budget!L4</f>
        <v>2500</v>
      </c>
      <c r="M4" s="2">
        <f>Budget!M4</f>
        <v>3500</v>
      </c>
      <c r="N4" s="2">
        <f t="shared" ref="N4:N17" si="0">SUM(B4:M4)</f>
        <v>29000</v>
      </c>
    </row>
    <row r="5" spans="1:14" x14ac:dyDescent="0.15">
      <c r="A5" s="4" t="s">
        <v>14</v>
      </c>
      <c r="B5" s="5">
        <f>Budget!B5</f>
        <v>0</v>
      </c>
      <c r="C5" s="5">
        <f>Budget!C5</f>
        <v>0</v>
      </c>
      <c r="D5" s="5">
        <f>Budget!D5</f>
        <v>0</v>
      </c>
      <c r="E5" s="5">
        <f>Budget!E5</f>
        <v>0</v>
      </c>
      <c r="F5" s="5">
        <f>Budget!F5</f>
        <v>0</v>
      </c>
      <c r="G5" s="5">
        <f>Budget!G5</f>
        <v>0</v>
      </c>
      <c r="H5" s="5">
        <f>Budget!H5</f>
        <v>0</v>
      </c>
      <c r="I5" s="5">
        <f>Budget!I5</f>
        <v>0</v>
      </c>
      <c r="J5" s="5">
        <f>Budget!J5</f>
        <v>0</v>
      </c>
      <c r="K5" s="5">
        <f>Budget!K5</f>
        <v>0</v>
      </c>
      <c r="L5" s="5">
        <f>Budget!L5</f>
        <v>0</v>
      </c>
      <c r="M5" s="5">
        <f>Budget!M5</f>
        <v>0</v>
      </c>
      <c r="N5" s="5">
        <f t="shared" si="0"/>
        <v>0</v>
      </c>
    </row>
    <row r="6" spans="1:14" x14ac:dyDescent="0.15">
      <c r="A6" s="6" t="s">
        <v>17</v>
      </c>
      <c r="B6" s="7">
        <f>SUM(B3:B5)</f>
        <v>21500</v>
      </c>
      <c r="C6" s="7">
        <f t="shared" ref="C6:N6" si="1">SUM(C3:C5)</f>
        <v>20500</v>
      </c>
      <c r="D6" s="7">
        <f t="shared" si="1"/>
        <v>20500</v>
      </c>
      <c r="E6" s="7">
        <f t="shared" si="1"/>
        <v>20500</v>
      </c>
      <c r="F6" s="7">
        <f t="shared" si="1"/>
        <v>20500</v>
      </c>
      <c r="G6" s="7">
        <f t="shared" si="1"/>
        <v>20500</v>
      </c>
      <c r="H6" s="7">
        <f t="shared" si="1"/>
        <v>13000</v>
      </c>
      <c r="I6" s="7">
        <f t="shared" si="1"/>
        <v>11000</v>
      </c>
      <c r="J6" s="7">
        <f t="shared" si="1"/>
        <v>20500</v>
      </c>
      <c r="K6" s="7">
        <f t="shared" si="1"/>
        <v>20500</v>
      </c>
      <c r="L6" s="7">
        <f t="shared" si="1"/>
        <v>20500</v>
      </c>
      <c r="M6" s="7">
        <f t="shared" si="1"/>
        <v>21500</v>
      </c>
      <c r="N6" s="7">
        <f t="shared" si="1"/>
        <v>231000</v>
      </c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A8" t="s">
        <v>13</v>
      </c>
      <c r="B8" s="2">
        <f>Budget!B8</f>
        <v>-9000</v>
      </c>
      <c r="C8" s="2">
        <f>Budget!C8</f>
        <v>-9000</v>
      </c>
      <c r="D8" s="2">
        <f>Budget!D8</f>
        <v>-9000</v>
      </c>
      <c r="E8" s="2">
        <f>Budget!E8</f>
        <v>-9000</v>
      </c>
      <c r="F8" s="2">
        <f>Budget!F8</f>
        <v>-9000</v>
      </c>
      <c r="G8" s="2">
        <f>Budget!G8</f>
        <v>-9000</v>
      </c>
      <c r="H8" s="2">
        <f>Budget!H8</f>
        <v>-6000</v>
      </c>
      <c r="I8" s="2">
        <f>Budget!I8</f>
        <v>-5000</v>
      </c>
      <c r="J8" s="2">
        <f>Budget!J8</f>
        <v>-9000</v>
      </c>
      <c r="K8" s="2">
        <f>Budget!K8</f>
        <v>-9000</v>
      </c>
      <c r="L8" s="2">
        <f>Budget!L8</f>
        <v>-9000</v>
      </c>
      <c r="M8" s="2">
        <f>Budget!M8</f>
        <v>-9000</v>
      </c>
      <c r="N8" s="2">
        <f t="shared" si="0"/>
        <v>-101000</v>
      </c>
    </row>
    <row r="9" spans="1:14" x14ac:dyDescent="0.15">
      <c r="A9" t="s">
        <v>2</v>
      </c>
      <c r="B9" s="2">
        <f>Budget!B9</f>
        <v>-7528</v>
      </c>
      <c r="C9" s="2">
        <f>Budget!C9</f>
        <v>-7528</v>
      </c>
      <c r="D9" s="2">
        <f>Budget!D9</f>
        <v>-7528</v>
      </c>
      <c r="E9" s="2">
        <f>Budget!E9</f>
        <v>-7528</v>
      </c>
      <c r="F9" s="2">
        <f>Budget!F9</f>
        <v>-7528</v>
      </c>
      <c r="G9" s="2">
        <f>Budget!G9</f>
        <v>-7528</v>
      </c>
      <c r="H9" s="2">
        <f>Budget!H9</f>
        <v>-7528</v>
      </c>
      <c r="I9" s="2">
        <f>Budget!I9</f>
        <v>-7528</v>
      </c>
      <c r="J9" s="2">
        <f>Budget!J9</f>
        <v>-7528</v>
      </c>
      <c r="K9" s="2">
        <f>Budget!K9</f>
        <v>-7528</v>
      </c>
      <c r="L9" s="2">
        <f>Budget!L9</f>
        <v>-7528</v>
      </c>
      <c r="M9" s="2">
        <f>Budget!M9</f>
        <v>-7528</v>
      </c>
      <c r="N9" s="2">
        <f t="shared" si="0"/>
        <v>-90336</v>
      </c>
    </row>
    <row r="10" spans="1:14" x14ac:dyDescent="0.15">
      <c r="A10" t="s">
        <v>3</v>
      </c>
      <c r="B10" s="2">
        <f>Budget!B10</f>
        <v>-850</v>
      </c>
      <c r="C10" s="2">
        <f>Budget!C10</f>
        <v>-850</v>
      </c>
      <c r="D10" s="2">
        <f>Budget!D10</f>
        <v>-850</v>
      </c>
      <c r="E10" s="2">
        <f>Budget!E10</f>
        <v>-850</v>
      </c>
      <c r="F10" s="2">
        <f>Budget!F10</f>
        <v>-850</v>
      </c>
      <c r="G10" s="2">
        <f>Budget!G10</f>
        <v>-850</v>
      </c>
      <c r="H10" s="2">
        <f>Budget!H10</f>
        <v>-850</v>
      </c>
      <c r="I10" s="2">
        <f>Budget!I10</f>
        <v>-850</v>
      </c>
      <c r="J10" s="2">
        <f>Budget!J10</f>
        <v>-850</v>
      </c>
      <c r="K10" s="2">
        <f>Budget!K10</f>
        <v>-850</v>
      </c>
      <c r="L10" s="2">
        <f>Budget!L10</f>
        <v>-850</v>
      </c>
      <c r="M10" s="2">
        <f>Budget!M10</f>
        <v>-850</v>
      </c>
      <c r="N10" s="2">
        <f t="shared" si="0"/>
        <v>-10200</v>
      </c>
    </row>
    <row r="11" spans="1:14" x14ac:dyDescent="0.15">
      <c r="A11" t="s">
        <v>15</v>
      </c>
      <c r="B11" s="2">
        <f>Budget!B11</f>
        <v>-150</v>
      </c>
      <c r="C11" s="2">
        <f>Budget!C11</f>
        <v>-150</v>
      </c>
      <c r="D11" s="2">
        <f>Budget!D11</f>
        <v>-150</v>
      </c>
      <c r="E11" s="2">
        <f>Budget!E11</f>
        <v>-150</v>
      </c>
      <c r="F11" s="2">
        <f>Budget!F11</f>
        <v>-150</v>
      </c>
      <c r="G11" s="2">
        <f>Budget!G11</f>
        <v>-150</v>
      </c>
      <c r="H11" s="2">
        <f>Budget!H11</f>
        <v>-150</v>
      </c>
      <c r="I11" s="2">
        <f>Budget!I11</f>
        <v>-150</v>
      </c>
      <c r="J11" s="2">
        <f>Budget!J11</f>
        <v>-150</v>
      </c>
      <c r="K11" s="2">
        <f>Budget!K11</f>
        <v>-150</v>
      </c>
      <c r="L11" s="2">
        <f>Budget!L11</f>
        <v>-150</v>
      </c>
      <c r="M11" s="2">
        <f>Budget!M11</f>
        <v>-150</v>
      </c>
      <c r="N11" s="2">
        <f t="shared" si="0"/>
        <v>-1800</v>
      </c>
    </row>
    <row r="12" spans="1:14" x14ac:dyDescent="0.15">
      <c r="A12" t="s">
        <v>4</v>
      </c>
      <c r="B12" s="2">
        <f>Budget!B12</f>
        <v>-49</v>
      </c>
      <c r="C12" s="2">
        <f>Budget!C12</f>
        <v>-49</v>
      </c>
      <c r="D12" s="2">
        <f>Budget!D12</f>
        <v>-49</v>
      </c>
      <c r="E12" s="2">
        <f>Budget!E12</f>
        <v>-49</v>
      </c>
      <c r="F12" s="2">
        <f>Budget!F12</f>
        <v>-49</v>
      </c>
      <c r="G12" s="2">
        <f>Budget!G12</f>
        <v>-49</v>
      </c>
      <c r="H12" s="2">
        <f>Budget!H12</f>
        <v>-49</v>
      </c>
      <c r="I12" s="2">
        <f>Budget!I12</f>
        <v>-49</v>
      </c>
      <c r="J12" s="2">
        <f>Budget!J12</f>
        <v>-49</v>
      </c>
      <c r="K12" s="2">
        <f>Budget!K12</f>
        <v>-49</v>
      </c>
      <c r="L12" s="2">
        <f>Budget!L12</f>
        <v>-49</v>
      </c>
      <c r="M12" s="2">
        <f>Budget!M12</f>
        <v>-49</v>
      </c>
      <c r="N12" s="2">
        <f t="shared" si="0"/>
        <v>-588</v>
      </c>
    </row>
    <row r="13" spans="1:14" x14ac:dyDescent="0.15">
      <c r="A13" t="s">
        <v>5</v>
      </c>
      <c r="B13" s="2">
        <f>Budget!B13</f>
        <v>-120</v>
      </c>
      <c r="C13" s="2">
        <f>Budget!C13</f>
        <v>-120</v>
      </c>
      <c r="D13" s="2">
        <f>Budget!D13</f>
        <v>-120</v>
      </c>
      <c r="E13" s="2">
        <f>Budget!E13</f>
        <v>-120</v>
      </c>
      <c r="F13" s="2">
        <f>Budget!F13</f>
        <v>-120</v>
      </c>
      <c r="G13" s="2">
        <f>Budget!G13</f>
        <v>-120</v>
      </c>
      <c r="H13" s="2">
        <f>Budget!H13</f>
        <v>-120</v>
      </c>
      <c r="I13" s="2">
        <f>Budget!I13</f>
        <v>-120</v>
      </c>
      <c r="J13" s="2">
        <f>Budget!J13</f>
        <v>-120</v>
      </c>
      <c r="K13" s="2">
        <f>Budget!K13</f>
        <v>-120</v>
      </c>
      <c r="L13" s="2">
        <f>Budget!L13</f>
        <v>-120</v>
      </c>
      <c r="M13" s="2">
        <f>Budget!M13</f>
        <v>-120</v>
      </c>
      <c r="N13" s="2">
        <f t="shared" si="0"/>
        <v>-1440</v>
      </c>
    </row>
    <row r="14" spans="1:14" x14ac:dyDescent="0.15">
      <c r="A14" t="s">
        <v>6</v>
      </c>
      <c r="B14" s="2">
        <f>Budget!B14</f>
        <v>-700</v>
      </c>
      <c r="C14" s="2">
        <f>Budget!C14</f>
        <v>-500</v>
      </c>
      <c r="D14" s="2">
        <f>Budget!D14</f>
        <v>-500</v>
      </c>
      <c r="E14" s="2">
        <f>Budget!E14</f>
        <v>-500</v>
      </c>
      <c r="F14" s="2">
        <f>Budget!F14</f>
        <v>-500</v>
      </c>
      <c r="G14" s="2">
        <f>Budget!G14</f>
        <v>-500</v>
      </c>
      <c r="H14" s="2">
        <f>Budget!H14</f>
        <v>-200</v>
      </c>
      <c r="I14" s="2">
        <f>Budget!I14</f>
        <v>-200</v>
      </c>
      <c r="J14" s="2">
        <f>Budget!J14</f>
        <v>-500</v>
      </c>
      <c r="K14" s="2">
        <f>Budget!K14</f>
        <v>-500</v>
      </c>
      <c r="L14" s="2">
        <f>Budget!L14</f>
        <v>-500</v>
      </c>
      <c r="M14" s="2">
        <f>Budget!M14</f>
        <v>-700</v>
      </c>
      <c r="N14" s="2">
        <f t="shared" si="0"/>
        <v>-5800</v>
      </c>
    </row>
    <row r="15" spans="1:14" x14ac:dyDescent="0.15">
      <c r="A15" t="s">
        <v>16</v>
      </c>
      <c r="B15" s="2">
        <f>Budget!B15</f>
        <v>-100</v>
      </c>
      <c r="C15" s="2">
        <f>Budget!C15</f>
        <v>-100</v>
      </c>
      <c r="D15" s="2">
        <f>Budget!D15</f>
        <v>-100</v>
      </c>
      <c r="E15" s="2">
        <f>Budget!E15</f>
        <v>-100</v>
      </c>
      <c r="F15" s="2">
        <f>Budget!F15</f>
        <v>-100</v>
      </c>
      <c r="G15" s="2">
        <f>Budget!G15</f>
        <v>-100</v>
      </c>
      <c r="H15" s="2">
        <f>Budget!H15</f>
        <v>-100</v>
      </c>
      <c r="I15" s="2">
        <f>Budget!I15</f>
        <v>-100</v>
      </c>
      <c r="J15" s="2">
        <f>Budget!J15</f>
        <v>-100</v>
      </c>
      <c r="K15" s="2">
        <f>Budget!K15</f>
        <v>-100</v>
      </c>
      <c r="L15" s="2">
        <f>Budget!L15</f>
        <v>-100</v>
      </c>
      <c r="M15" s="2">
        <f>Budget!M15</f>
        <v>-100</v>
      </c>
      <c r="N15" s="2">
        <f t="shared" si="0"/>
        <v>-1200</v>
      </c>
    </row>
    <row r="16" spans="1:14" x14ac:dyDescent="0.15">
      <c r="A16" t="s">
        <v>7</v>
      </c>
      <c r="B16" s="2">
        <f>Budget!B16</f>
        <v>0</v>
      </c>
      <c r="C16" s="2">
        <f>Budget!C16</f>
        <v>0</v>
      </c>
      <c r="D16" s="2">
        <f>Budget!D16</f>
        <v>0</v>
      </c>
      <c r="E16" s="2">
        <f>Budget!E16</f>
        <v>0</v>
      </c>
      <c r="F16" s="2">
        <f>Budget!F16</f>
        <v>0</v>
      </c>
      <c r="G16" s="2">
        <f>Budget!G16</f>
        <v>0</v>
      </c>
      <c r="H16" s="2">
        <f>Budget!H16</f>
        <v>0</v>
      </c>
      <c r="I16" s="2">
        <f>Budget!I16</f>
        <v>0</v>
      </c>
      <c r="J16" s="2">
        <f>Budget!J16</f>
        <v>0</v>
      </c>
      <c r="K16" s="2">
        <f>Budget!K16</f>
        <v>0</v>
      </c>
      <c r="L16" s="2">
        <f>Budget!L16</f>
        <v>0</v>
      </c>
      <c r="M16" s="2">
        <f>Budget!M16</f>
        <v>-2000</v>
      </c>
      <c r="N16" s="2">
        <f t="shared" si="0"/>
        <v>-2000</v>
      </c>
    </row>
    <row r="17" spans="1:14" x14ac:dyDescent="0.15">
      <c r="A17" s="4" t="s">
        <v>8</v>
      </c>
      <c r="B17" s="5">
        <f>Budget!B17</f>
        <v>-200</v>
      </c>
      <c r="C17" s="5">
        <f>Budget!C17</f>
        <v>200</v>
      </c>
      <c r="D17" s="5">
        <f>Budget!D17</f>
        <v>200</v>
      </c>
      <c r="E17" s="5">
        <f>Budget!E17</f>
        <v>200</v>
      </c>
      <c r="F17" s="5">
        <f>Budget!F17</f>
        <v>200</v>
      </c>
      <c r="G17" s="5">
        <f>Budget!G17</f>
        <v>200</v>
      </c>
      <c r="H17" s="5">
        <f>Budget!H17</f>
        <v>200</v>
      </c>
      <c r="I17" s="5">
        <f>Budget!I17</f>
        <v>200</v>
      </c>
      <c r="J17" s="5">
        <f>Budget!J17</f>
        <v>200</v>
      </c>
      <c r="K17" s="5">
        <f>Budget!K17</f>
        <v>200</v>
      </c>
      <c r="L17" s="5">
        <f>Budget!L17</f>
        <v>200</v>
      </c>
      <c r="M17" s="5">
        <f>Budget!M17</f>
        <v>200</v>
      </c>
      <c r="N17" s="5">
        <f t="shared" si="0"/>
        <v>2000</v>
      </c>
    </row>
    <row r="18" spans="1:14" x14ac:dyDescent="0.15">
      <c r="A18" s="6" t="s">
        <v>18</v>
      </c>
      <c r="B18" s="7">
        <f>SUM(B8:B17)</f>
        <v>-18697</v>
      </c>
      <c r="C18" s="7">
        <f t="shared" ref="C18:M18" si="2">SUM(C8:C17)</f>
        <v>-18097</v>
      </c>
      <c r="D18" s="7">
        <f t="shared" si="2"/>
        <v>-18097</v>
      </c>
      <c r="E18" s="7">
        <f t="shared" si="2"/>
        <v>-18097</v>
      </c>
      <c r="F18" s="7">
        <f t="shared" si="2"/>
        <v>-18097</v>
      </c>
      <c r="G18" s="7">
        <f t="shared" si="2"/>
        <v>-18097</v>
      </c>
      <c r="H18" s="7">
        <f t="shared" si="2"/>
        <v>-14797</v>
      </c>
      <c r="I18" s="7">
        <f t="shared" si="2"/>
        <v>-13797</v>
      </c>
      <c r="J18" s="7">
        <f t="shared" si="2"/>
        <v>-18097</v>
      </c>
      <c r="K18" s="7">
        <f t="shared" si="2"/>
        <v>-18097</v>
      </c>
      <c r="L18" s="7">
        <f t="shared" si="2"/>
        <v>-18097</v>
      </c>
      <c r="M18" s="7">
        <f t="shared" si="2"/>
        <v>-20297</v>
      </c>
      <c r="N18" s="7">
        <f>SUM(N8:N17)</f>
        <v>-212364</v>
      </c>
    </row>
    <row r="19" spans="1:14" x14ac:dyDescent="0.15">
      <c r="A19" s="6" t="s">
        <v>19</v>
      </c>
      <c r="B19" s="7">
        <f>B6+B18</f>
        <v>2803</v>
      </c>
      <c r="C19" s="7">
        <f t="shared" ref="C19:N19" si="3">C6+C18</f>
        <v>2403</v>
      </c>
      <c r="D19" s="7">
        <f t="shared" si="3"/>
        <v>2403</v>
      </c>
      <c r="E19" s="7">
        <f t="shared" si="3"/>
        <v>2403</v>
      </c>
      <c r="F19" s="7">
        <f t="shared" si="3"/>
        <v>2403</v>
      </c>
      <c r="G19" s="7">
        <f t="shared" si="3"/>
        <v>2403</v>
      </c>
      <c r="H19" s="7">
        <f t="shared" si="3"/>
        <v>-1797</v>
      </c>
      <c r="I19" s="7">
        <f t="shared" si="3"/>
        <v>-2797</v>
      </c>
      <c r="J19" s="7">
        <f t="shared" si="3"/>
        <v>2403</v>
      </c>
      <c r="K19" s="7">
        <f t="shared" si="3"/>
        <v>2403</v>
      </c>
      <c r="L19" s="7">
        <f t="shared" si="3"/>
        <v>2403</v>
      </c>
      <c r="M19" s="7">
        <f t="shared" si="3"/>
        <v>1203</v>
      </c>
      <c r="N19" s="7">
        <f t="shared" si="3"/>
        <v>18636</v>
      </c>
    </row>
    <row r="20" spans="1:14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15">
      <c r="A21" t="s">
        <v>9</v>
      </c>
      <c r="B21" s="2">
        <f>Budget!B21</f>
        <v>0</v>
      </c>
      <c r="C21" s="2">
        <f>Budget!C21</f>
        <v>0</v>
      </c>
      <c r="D21" s="2">
        <f>Budget!D21</f>
        <v>0</v>
      </c>
      <c r="E21" s="2">
        <f>Budget!E21</f>
        <v>0</v>
      </c>
      <c r="F21" s="2">
        <f>Budget!F21</f>
        <v>0</v>
      </c>
      <c r="G21" s="2">
        <f>Budget!G21</f>
        <v>0</v>
      </c>
      <c r="H21" s="2">
        <f>Budget!H21</f>
        <v>0</v>
      </c>
      <c r="I21" s="2">
        <f>Budget!I21</f>
        <v>0</v>
      </c>
      <c r="J21" s="2">
        <f>Budget!J21</f>
        <v>0</v>
      </c>
      <c r="K21" s="2">
        <f>Budget!K21</f>
        <v>0</v>
      </c>
      <c r="L21" s="2">
        <f>Budget!L21</f>
        <v>0</v>
      </c>
      <c r="M21" s="2">
        <f>Budget!M21</f>
        <v>-5500</v>
      </c>
      <c r="N21" s="2">
        <f t="shared" ref="N21:N22" si="4">SUM(B21:M21)</f>
        <v>-5500</v>
      </c>
    </row>
    <row r="22" spans="1:14" x14ac:dyDescent="0.15">
      <c r="A22" s="4" t="s">
        <v>10</v>
      </c>
      <c r="B22" s="5">
        <f>Budget!B22</f>
        <v>0</v>
      </c>
      <c r="C22" s="5">
        <f>Budget!C22</f>
        <v>0</v>
      </c>
      <c r="D22" s="5">
        <f>Budget!D22</f>
        <v>0</v>
      </c>
      <c r="E22" s="5">
        <f>Budget!E22</f>
        <v>0</v>
      </c>
      <c r="F22" s="5">
        <f>Budget!F22</f>
        <v>0</v>
      </c>
      <c r="G22" s="5">
        <f>Budget!G22</f>
        <v>0</v>
      </c>
      <c r="H22" s="5">
        <f>Budget!H22</f>
        <v>0</v>
      </c>
      <c r="I22" s="5">
        <f>Budget!I22</f>
        <v>0</v>
      </c>
      <c r="J22" s="5">
        <f>Budget!J22</f>
        <v>0</v>
      </c>
      <c r="K22" s="5">
        <f>Budget!K22</f>
        <v>0</v>
      </c>
      <c r="L22" s="5">
        <f>Budget!L22</f>
        <v>0</v>
      </c>
      <c r="M22" s="5">
        <f>Budget!M22</f>
        <v>-2500</v>
      </c>
      <c r="N22" s="5">
        <f t="shared" si="4"/>
        <v>-2500</v>
      </c>
    </row>
    <row r="23" spans="1:14" s="8" customFormat="1" x14ac:dyDescent="0.15">
      <c r="A23" s="9" t="s">
        <v>20</v>
      </c>
      <c r="B23" s="10">
        <f>B19+B21+B22</f>
        <v>2803</v>
      </c>
      <c r="C23" s="10">
        <f t="shared" ref="C23:N23" si="5">C19+C21+C22</f>
        <v>2403</v>
      </c>
      <c r="D23" s="10">
        <f t="shared" si="5"/>
        <v>2403</v>
      </c>
      <c r="E23" s="10">
        <f t="shared" si="5"/>
        <v>2403</v>
      </c>
      <c r="F23" s="10">
        <f t="shared" si="5"/>
        <v>2403</v>
      </c>
      <c r="G23" s="10">
        <f t="shared" si="5"/>
        <v>2403</v>
      </c>
      <c r="H23" s="10">
        <f t="shared" si="5"/>
        <v>-1797</v>
      </c>
      <c r="I23" s="10">
        <f t="shared" si="5"/>
        <v>-2797</v>
      </c>
      <c r="J23" s="10">
        <f t="shared" si="5"/>
        <v>2403</v>
      </c>
      <c r="K23" s="10">
        <f t="shared" si="5"/>
        <v>2403</v>
      </c>
      <c r="L23" s="10">
        <f t="shared" si="5"/>
        <v>2403</v>
      </c>
      <c r="M23" s="10">
        <f t="shared" si="5"/>
        <v>-6797</v>
      </c>
      <c r="N23" s="10">
        <f t="shared" si="5"/>
        <v>10636</v>
      </c>
    </row>
    <row r="24" spans="1:14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15">
      <c r="A25" s="4" t="s">
        <v>11</v>
      </c>
      <c r="B25" s="5">
        <f>Budget!B25</f>
        <v>0</v>
      </c>
      <c r="C25" s="5">
        <f>Budget!C25</f>
        <v>0</v>
      </c>
      <c r="D25" s="5">
        <f>Budget!D25</f>
        <v>0</v>
      </c>
      <c r="E25" s="5">
        <f>Budget!E25</f>
        <v>0</v>
      </c>
      <c r="F25" s="5">
        <f>Budget!F25</f>
        <v>0</v>
      </c>
      <c r="G25" s="5">
        <f>Budget!G25</f>
        <v>0</v>
      </c>
      <c r="H25" s="5">
        <f>Budget!H25</f>
        <v>0</v>
      </c>
      <c r="I25" s="5">
        <f>Budget!I25</f>
        <v>0</v>
      </c>
      <c r="J25" s="5">
        <f>Budget!J25</f>
        <v>0</v>
      </c>
      <c r="K25" s="5">
        <f>Budget!K25</f>
        <v>0</v>
      </c>
      <c r="L25" s="5">
        <f>Budget!L25</f>
        <v>0</v>
      </c>
      <c r="M25" s="5">
        <f>Budget!M25</f>
        <v>-1595.3999999999999</v>
      </c>
      <c r="N25" s="5">
        <f t="shared" ref="N25" si="6">SUM(B25:M25)</f>
        <v>-1595.3999999999999</v>
      </c>
    </row>
    <row r="26" spans="1:14" s="8" customFormat="1" x14ac:dyDescent="0.15">
      <c r="A26" s="6" t="s">
        <v>21</v>
      </c>
      <c r="B26" s="7">
        <f>B23+B25</f>
        <v>2803</v>
      </c>
      <c r="C26" s="7">
        <f t="shared" ref="C26:N26" si="7">C23+C25</f>
        <v>2403</v>
      </c>
      <c r="D26" s="7">
        <f t="shared" si="7"/>
        <v>2403</v>
      </c>
      <c r="E26" s="7">
        <f t="shared" si="7"/>
        <v>2403</v>
      </c>
      <c r="F26" s="7">
        <f t="shared" si="7"/>
        <v>2403</v>
      </c>
      <c r="G26" s="7">
        <f t="shared" si="7"/>
        <v>2403</v>
      </c>
      <c r="H26" s="7">
        <f t="shared" si="7"/>
        <v>-1797</v>
      </c>
      <c r="I26" s="7">
        <f t="shared" si="7"/>
        <v>-2797</v>
      </c>
      <c r="J26" s="7">
        <f t="shared" si="7"/>
        <v>2403</v>
      </c>
      <c r="K26" s="7">
        <f t="shared" si="7"/>
        <v>2403</v>
      </c>
      <c r="L26" s="7">
        <f t="shared" si="7"/>
        <v>2403</v>
      </c>
      <c r="M26" s="7">
        <f t="shared" si="7"/>
        <v>-8392.4</v>
      </c>
      <c r="N26" s="7">
        <f t="shared" si="7"/>
        <v>9040.6</v>
      </c>
    </row>
    <row r="30" spans="1:14" x14ac:dyDescent="0.15">
      <c r="A30" s="13"/>
      <c r="B30" s="11" t="str">
        <f ca="1">"REALISÉ "&amp;YEAR(TODAY())</f>
        <v>REALISÉ 2020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15">
      <c r="B31" s="12" t="s">
        <v>25</v>
      </c>
      <c r="C31" s="12" t="s">
        <v>26</v>
      </c>
      <c r="D31" s="12" t="s">
        <v>27</v>
      </c>
      <c r="E31" s="12" t="s">
        <v>30</v>
      </c>
      <c r="F31" s="12" t="s">
        <v>28</v>
      </c>
      <c r="G31" s="12" t="s">
        <v>29</v>
      </c>
      <c r="H31" s="12" t="s">
        <v>31</v>
      </c>
      <c r="I31" s="12" t="s">
        <v>32</v>
      </c>
      <c r="J31" s="12" t="s">
        <v>33</v>
      </c>
      <c r="K31" s="12" t="s">
        <v>34</v>
      </c>
      <c r="L31" s="12" t="s">
        <v>35</v>
      </c>
      <c r="M31" s="12" t="s">
        <v>36</v>
      </c>
      <c r="N31" s="12" t="s">
        <v>12</v>
      </c>
    </row>
    <row r="32" spans="1:14" x14ac:dyDescent="0.15">
      <c r="A32" t="s">
        <v>1</v>
      </c>
      <c r="B32" s="2">
        <f>'01'!$B3</f>
        <v>17895</v>
      </c>
      <c r="C32" s="2">
        <f>'02'!$B3</f>
        <v>22532</v>
      </c>
      <c r="D32" s="2">
        <f>'03'!$B3</f>
        <v>21587</v>
      </c>
      <c r="E32" s="2">
        <f>'04'!$B3</f>
        <v>0</v>
      </c>
      <c r="F32" s="2">
        <f>'05'!$B3</f>
        <v>0</v>
      </c>
      <c r="G32" s="2">
        <f>'06'!$B3</f>
        <v>0</v>
      </c>
      <c r="H32" s="2">
        <f>'07'!$B3</f>
        <v>0</v>
      </c>
      <c r="I32" s="2">
        <f>'08'!$B3</f>
        <v>0</v>
      </c>
      <c r="J32" s="2">
        <f>'09'!$B3</f>
        <v>0</v>
      </c>
      <c r="K32" s="2">
        <f>'10'!$B3</f>
        <v>0</v>
      </c>
      <c r="L32" s="2">
        <f>'11'!$B3</f>
        <v>0</v>
      </c>
      <c r="M32" s="2">
        <f>'12'!$B3</f>
        <v>0</v>
      </c>
      <c r="N32" s="2">
        <f>SUM(B32:M32)</f>
        <v>62014</v>
      </c>
    </row>
    <row r="33" spans="1:14" x14ac:dyDescent="0.15">
      <c r="A33" t="s">
        <v>0</v>
      </c>
      <c r="B33" s="2">
        <f>'01'!$B4</f>
        <v>2897</v>
      </c>
      <c r="C33" s="2">
        <f>'02'!$B4</f>
        <v>4258</v>
      </c>
      <c r="D33" s="2">
        <f>'03'!$B4</f>
        <v>3287</v>
      </c>
      <c r="E33" s="2">
        <f>'04'!$B4</f>
        <v>0</v>
      </c>
      <c r="F33" s="2">
        <f>'05'!$B4</f>
        <v>0</v>
      </c>
      <c r="G33" s="2">
        <f>'06'!$B4</f>
        <v>0</v>
      </c>
      <c r="H33" s="2">
        <f>'07'!$B4</f>
        <v>0</v>
      </c>
      <c r="I33" s="2">
        <f>'08'!$B4</f>
        <v>0</v>
      </c>
      <c r="J33" s="2">
        <f>'09'!$B4</f>
        <v>0</v>
      </c>
      <c r="K33" s="2">
        <f>'10'!$B4</f>
        <v>0</v>
      </c>
      <c r="L33" s="2">
        <f>'11'!$B4</f>
        <v>0</v>
      </c>
      <c r="M33" s="2">
        <f>'12'!$B4</f>
        <v>0</v>
      </c>
      <c r="N33" s="2">
        <f t="shared" ref="N33:N34" si="8">SUM(B33:M33)</f>
        <v>10442</v>
      </c>
    </row>
    <row r="34" spans="1:14" x14ac:dyDescent="0.15">
      <c r="A34" s="4" t="s">
        <v>14</v>
      </c>
      <c r="B34" s="5">
        <f>'01'!$B5</f>
        <v>0</v>
      </c>
      <c r="C34" s="5">
        <f>'02'!$B5</f>
        <v>0</v>
      </c>
      <c r="D34" s="5">
        <f>'03'!$B5</f>
        <v>0</v>
      </c>
      <c r="E34" s="5">
        <f>'04'!$B5</f>
        <v>0</v>
      </c>
      <c r="F34" s="5">
        <f>'05'!$B5</f>
        <v>0</v>
      </c>
      <c r="G34" s="5">
        <f>'06'!$B5</f>
        <v>0</v>
      </c>
      <c r="H34" s="5">
        <f>'07'!$B5</f>
        <v>0</v>
      </c>
      <c r="I34" s="5">
        <f>'08'!$B5</f>
        <v>0</v>
      </c>
      <c r="J34" s="5">
        <f>'09'!$B5</f>
        <v>0</v>
      </c>
      <c r="K34" s="5">
        <f>'10'!$B5</f>
        <v>0</v>
      </c>
      <c r="L34" s="5">
        <f>'11'!$B5</f>
        <v>0</v>
      </c>
      <c r="M34" s="5">
        <f>'12'!$B5</f>
        <v>0</v>
      </c>
      <c r="N34" s="5">
        <f t="shared" si="8"/>
        <v>0</v>
      </c>
    </row>
    <row r="35" spans="1:14" x14ac:dyDescent="0.15">
      <c r="A35" s="6" t="s">
        <v>17</v>
      </c>
      <c r="B35" s="7">
        <f>'01'!$B6</f>
        <v>20792</v>
      </c>
      <c r="C35" s="7">
        <f>'02'!$B6</f>
        <v>26790</v>
      </c>
      <c r="D35" s="7">
        <f>'03'!$B6</f>
        <v>24874</v>
      </c>
      <c r="E35" s="7">
        <f>'04'!$B6</f>
        <v>0</v>
      </c>
      <c r="F35" s="7">
        <f>'05'!$B6</f>
        <v>0</v>
      </c>
      <c r="G35" s="7">
        <f>'06'!$B6</f>
        <v>0</v>
      </c>
      <c r="H35" s="7">
        <f>'07'!$B6</f>
        <v>0</v>
      </c>
      <c r="I35" s="7">
        <f>'08'!$B6</f>
        <v>0</v>
      </c>
      <c r="J35" s="7">
        <f>'09'!$B6</f>
        <v>0</v>
      </c>
      <c r="K35" s="7">
        <f>'10'!$B6</f>
        <v>0</v>
      </c>
      <c r="L35" s="7">
        <f>'11'!$B6</f>
        <v>0</v>
      </c>
      <c r="M35" s="7">
        <f>'12'!$B6</f>
        <v>0</v>
      </c>
      <c r="N35" s="7">
        <f t="shared" ref="N35" si="9">SUM(N32:N34)</f>
        <v>72456</v>
      </c>
    </row>
    <row r="36" spans="1:14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15">
      <c r="A37" t="s">
        <v>13</v>
      </c>
      <c r="B37" s="2">
        <f>'01'!$B8</f>
        <v>-8015</v>
      </c>
      <c r="C37" s="2">
        <f>'02'!$B8</f>
        <v>-10585</v>
      </c>
      <c r="D37" s="2">
        <f>'03'!$B8</f>
        <v>-10247</v>
      </c>
      <c r="E37" s="2">
        <f>'04'!$B8</f>
        <v>0</v>
      </c>
      <c r="F37" s="2">
        <f>'05'!$B8</f>
        <v>0</v>
      </c>
      <c r="G37" s="2">
        <f>'06'!$B8</f>
        <v>0</v>
      </c>
      <c r="H37" s="2">
        <f>'07'!$B8</f>
        <v>0</v>
      </c>
      <c r="I37" s="2">
        <f>'08'!$B8</f>
        <v>0</v>
      </c>
      <c r="J37" s="2">
        <f>'09'!$B8</f>
        <v>0</v>
      </c>
      <c r="K37" s="2">
        <f>'10'!$B8</f>
        <v>0</v>
      </c>
      <c r="L37" s="2">
        <f>'11'!$B8</f>
        <v>0</v>
      </c>
      <c r="M37" s="2">
        <f>'12'!$B8</f>
        <v>0</v>
      </c>
      <c r="N37" s="2">
        <f t="shared" ref="N37:N46" si="10">SUM(B37:M37)</f>
        <v>-28847</v>
      </c>
    </row>
    <row r="38" spans="1:14" x14ac:dyDescent="0.15">
      <c r="A38" t="s">
        <v>2</v>
      </c>
      <c r="B38" s="2">
        <f>'01'!$B9</f>
        <v>-7528</v>
      </c>
      <c r="C38" s="2">
        <f>'02'!$B9</f>
        <v>-7528</v>
      </c>
      <c r="D38" s="2">
        <f>'03'!$B9</f>
        <v>-7528</v>
      </c>
      <c r="E38" s="2">
        <f>'04'!$B9</f>
        <v>0</v>
      </c>
      <c r="F38" s="2">
        <f>'05'!$B9</f>
        <v>0</v>
      </c>
      <c r="G38" s="2">
        <f>'06'!$B9</f>
        <v>0</v>
      </c>
      <c r="H38" s="2">
        <f>'07'!$B9</f>
        <v>0</v>
      </c>
      <c r="I38" s="2">
        <f>'08'!$B9</f>
        <v>0</v>
      </c>
      <c r="J38" s="2">
        <f>'09'!$B9</f>
        <v>0</v>
      </c>
      <c r="K38" s="2">
        <f>'10'!$B9</f>
        <v>0</v>
      </c>
      <c r="L38" s="2">
        <f>'11'!$B9</f>
        <v>0</v>
      </c>
      <c r="M38" s="2">
        <f>'12'!$B9</f>
        <v>0</v>
      </c>
      <c r="N38" s="2">
        <f t="shared" si="10"/>
        <v>-22584</v>
      </c>
    </row>
    <row r="39" spans="1:14" x14ac:dyDescent="0.15">
      <c r="A39" t="s">
        <v>3</v>
      </c>
      <c r="B39" s="2">
        <f>'01'!$B10</f>
        <v>-850</v>
      </c>
      <c r="C39" s="2">
        <f>'02'!$B10</f>
        <v>-850</v>
      </c>
      <c r="D39" s="2">
        <f>'03'!$B10</f>
        <v>-850</v>
      </c>
      <c r="E39" s="2">
        <f>'04'!$B10</f>
        <v>0</v>
      </c>
      <c r="F39" s="2">
        <f>'05'!$B10</f>
        <v>0</v>
      </c>
      <c r="G39" s="2">
        <f>'06'!$B10</f>
        <v>0</v>
      </c>
      <c r="H39" s="2">
        <f>'07'!$B10</f>
        <v>0</v>
      </c>
      <c r="I39" s="2">
        <f>'08'!$B10</f>
        <v>0</v>
      </c>
      <c r="J39" s="2">
        <f>'09'!$B10</f>
        <v>0</v>
      </c>
      <c r="K39" s="2">
        <f>'10'!$B10</f>
        <v>0</v>
      </c>
      <c r="L39" s="2">
        <f>'11'!$B10</f>
        <v>0</v>
      </c>
      <c r="M39" s="2">
        <f>'12'!$B10</f>
        <v>0</v>
      </c>
      <c r="N39" s="2">
        <f t="shared" si="10"/>
        <v>-2550</v>
      </c>
    </row>
    <row r="40" spans="1:14" x14ac:dyDescent="0.15">
      <c r="A40" t="s">
        <v>15</v>
      </c>
      <c r="B40" s="2">
        <f>'01'!$B11</f>
        <v>-150</v>
      </c>
      <c r="C40" s="2">
        <f>'02'!$B11</f>
        <v>-150</v>
      </c>
      <c r="D40" s="2">
        <f>'03'!$B11</f>
        <v>-150</v>
      </c>
      <c r="E40" s="2">
        <f>'04'!$B11</f>
        <v>0</v>
      </c>
      <c r="F40" s="2">
        <f>'05'!$B11</f>
        <v>0</v>
      </c>
      <c r="G40" s="2">
        <f>'06'!$B11</f>
        <v>0</v>
      </c>
      <c r="H40" s="2">
        <f>'07'!$B11</f>
        <v>0</v>
      </c>
      <c r="I40" s="2">
        <f>'08'!$B11</f>
        <v>0</v>
      </c>
      <c r="J40" s="2">
        <f>'09'!$B11</f>
        <v>0</v>
      </c>
      <c r="K40" s="2">
        <f>'10'!$B11</f>
        <v>0</v>
      </c>
      <c r="L40" s="2">
        <f>'11'!$B11</f>
        <v>0</v>
      </c>
      <c r="M40" s="2">
        <f>'12'!$B11</f>
        <v>0</v>
      </c>
      <c r="N40" s="2">
        <f t="shared" si="10"/>
        <v>-450</v>
      </c>
    </row>
    <row r="41" spans="1:14" x14ac:dyDescent="0.15">
      <c r="A41" t="s">
        <v>4</v>
      </c>
      <c r="B41" s="2">
        <f>'01'!$B12</f>
        <v>-49</v>
      </c>
      <c r="C41" s="2">
        <f>'02'!$B12</f>
        <v>-49</v>
      </c>
      <c r="D41" s="2">
        <f>'03'!$B12</f>
        <v>-49</v>
      </c>
      <c r="E41" s="2">
        <f>'04'!$B12</f>
        <v>0</v>
      </c>
      <c r="F41" s="2">
        <f>'05'!$B12</f>
        <v>0</v>
      </c>
      <c r="G41" s="2">
        <f>'06'!$B12</f>
        <v>0</v>
      </c>
      <c r="H41" s="2">
        <f>'07'!$B12</f>
        <v>0</v>
      </c>
      <c r="I41" s="2">
        <f>'08'!$B12</f>
        <v>0</v>
      </c>
      <c r="J41" s="2">
        <f>'09'!$B12</f>
        <v>0</v>
      </c>
      <c r="K41" s="2">
        <f>'10'!$B12</f>
        <v>0</v>
      </c>
      <c r="L41" s="2">
        <f>'11'!$B12</f>
        <v>0</v>
      </c>
      <c r="M41" s="2">
        <f>'12'!$B12</f>
        <v>0</v>
      </c>
      <c r="N41" s="2">
        <f t="shared" si="10"/>
        <v>-147</v>
      </c>
    </row>
    <row r="42" spans="1:14" x14ac:dyDescent="0.15">
      <c r="A42" t="s">
        <v>5</v>
      </c>
      <c r="B42" s="2">
        <f>'01'!$B13</f>
        <v>-120</v>
      </c>
      <c r="C42" s="2">
        <f>'02'!$B13</f>
        <v>-120</v>
      </c>
      <c r="D42" s="2">
        <f>'03'!$B13</f>
        <v>-120</v>
      </c>
      <c r="E42" s="2">
        <f>'04'!$B13</f>
        <v>0</v>
      </c>
      <c r="F42" s="2">
        <f>'05'!$B13</f>
        <v>0</v>
      </c>
      <c r="G42" s="2">
        <f>'06'!$B13</f>
        <v>0</v>
      </c>
      <c r="H42" s="2">
        <f>'07'!$B13</f>
        <v>0</v>
      </c>
      <c r="I42" s="2">
        <f>'08'!$B13</f>
        <v>0</v>
      </c>
      <c r="J42" s="2">
        <f>'09'!$B13</f>
        <v>0</v>
      </c>
      <c r="K42" s="2">
        <f>'10'!$B13</f>
        <v>0</v>
      </c>
      <c r="L42" s="2">
        <f>'11'!$B13</f>
        <v>0</v>
      </c>
      <c r="M42" s="2">
        <f>'12'!$B13</f>
        <v>0</v>
      </c>
      <c r="N42" s="2">
        <f t="shared" si="10"/>
        <v>-360</v>
      </c>
    </row>
    <row r="43" spans="1:14" x14ac:dyDescent="0.15">
      <c r="A43" t="s">
        <v>6</v>
      </c>
      <c r="B43" s="2">
        <f>'01'!$B14</f>
        <v>-457</v>
      </c>
      <c r="C43" s="2">
        <f>'02'!$B14</f>
        <v>-985</v>
      </c>
      <c r="D43" s="2">
        <f>'03'!$B14</f>
        <v>-1025</v>
      </c>
      <c r="E43" s="2">
        <f>'04'!$B14</f>
        <v>0</v>
      </c>
      <c r="F43" s="2">
        <f>'05'!$B14</f>
        <v>0</v>
      </c>
      <c r="G43" s="2">
        <f>'06'!$B14</f>
        <v>0</v>
      </c>
      <c r="H43" s="2">
        <f>'07'!$B14</f>
        <v>0</v>
      </c>
      <c r="I43" s="2">
        <f>'08'!$B14</f>
        <v>0</v>
      </c>
      <c r="J43" s="2">
        <f>'09'!$B14</f>
        <v>0</v>
      </c>
      <c r="K43" s="2">
        <f>'10'!$B14</f>
        <v>0</v>
      </c>
      <c r="L43" s="2">
        <f>'11'!$B14</f>
        <v>0</v>
      </c>
      <c r="M43" s="2">
        <f>'12'!$B14</f>
        <v>0</v>
      </c>
      <c r="N43" s="2">
        <f t="shared" si="10"/>
        <v>-2467</v>
      </c>
    </row>
    <row r="44" spans="1:14" x14ac:dyDescent="0.15">
      <c r="A44" t="s">
        <v>16</v>
      </c>
      <c r="B44" s="2">
        <f>'01'!$B15</f>
        <v>-187</v>
      </c>
      <c r="C44" s="2">
        <f>'02'!$B15</f>
        <v>-87</v>
      </c>
      <c r="D44" s="2">
        <f>'03'!$B15</f>
        <v>-128</v>
      </c>
      <c r="E44" s="2">
        <f>'04'!$B15</f>
        <v>0</v>
      </c>
      <c r="F44" s="2">
        <f>'05'!$B15</f>
        <v>0</v>
      </c>
      <c r="G44" s="2">
        <f>'06'!$B15</f>
        <v>0</v>
      </c>
      <c r="H44" s="2">
        <f>'07'!$B15</f>
        <v>0</v>
      </c>
      <c r="I44" s="2">
        <f>'08'!$B15</f>
        <v>0</v>
      </c>
      <c r="J44" s="2">
        <f>'09'!$B15</f>
        <v>0</v>
      </c>
      <c r="K44" s="2">
        <f>'10'!$B15</f>
        <v>0</v>
      </c>
      <c r="L44" s="2">
        <f>'11'!$B15</f>
        <v>0</v>
      </c>
      <c r="M44" s="2">
        <f>'12'!$B15</f>
        <v>0</v>
      </c>
      <c r="N44" s="2">
        <f t="shared" si="10"/>
        <v>-402</v>
      </c>
    </row>
    <row r="45" spans="1:14" x14ac:dyDescent="0.15">
      <c r="A45" t="s">
        <v>7</v>
      </c>
      <c r="B45" s="2">
        <f>'01'!$B16</f>
        <v>0</v>
      </c>
      <c r="C45" s="2">
        <f>'02'!$B16</f>
        <v>0</v>
      </c>
      <c r="D45" s="2">
        <f>'03'!$B16</f>
        <v>0</v>
      </c>
      <c r="E45" s="2">
        <f>'04'!$B16</f>
        <v>0</v>
      </c>
      <c r="F45" s="2">
        <f>'05'!$B16</f>
        <v>0</v>
      </c>
      <c r="G45" s="2">
        <f>'06'!$B16</f>
        <v>0</v>
      </c>
      <c r="H45" s="2">
        <f>'07'!$B16</f>
        <v>0</v>
      </c>
      <c r="I45" s="2">
        <f>'08'!$B16</f>
        <v>0</v>
      </c>
      <c r="J45" s="2">
        <f>'09'!$B16</f>
        <v>0</v>
      </c>
      <c r="K45" s="2">
        <f>'10'!$B16</f>
        <v>0</v>
      </c>
      <c r="L45" s="2">
        <f>'11'!$B16</f>
        <v>0</v>
      </c>
      <c r="M45" s="2">
        <f>'12'!$B16</f>
        <v>0</v>
      </c>
      <c r="N45" s="2">
        <f t="shared" si="10"/>
        <v>0</v>
      </c>
    </row>
    <row r="46" spans="1:14" x14ac:dyDescent="0.15">
      <c r="A46" s="4" t="s">
        <v>8</v>
      </c>
      <c r="B46" s="5">
        <f>'01'!$B17</f>
        <v>-253</v>
      </c>
      <c r="C46" s="5">
        <f>'02'!$B17</f>
        <v>-268</v>
      </c>
      <c r="D46" s="5">
        <f>'03'!$B17</f>
        <v>-239</v>
      </c>
      <c r="E46" s="5">
        <f>'04'!$B17</f>
        <v>0</v>
      </c>
      <c r="F46" s="5">
        <f>'05'!$B17</f>
        <v>0</v>
      </c>
      <c r="G46" s="5">
        <f>'06'!$B17</f>
        <v>0</v>
      </c>
      <c r="H46" s="5">
        <f>'07'!$B17</f>
        <v>0</v>
      </c>
      <c r="I46" s="5">
        <f>'08'!$B17</f>
        <v>0</v>
      </c>
      <c r="J46" s="5">
        <f>'09'!$B17</f>
        <v>0</v>
      </c>
      <c r="K46" s="5">
        <f>'10'!$B17</f>
        <v>0</v>
      </c>
      <c r="L46" s="5">
        <f>'11'!$B17</f>
        <v>0</v>
      </c>
      <c r="M46" s="5">
        <f>'12'!$B17</f>
        <v>0</v>
      </c>
      <c r="N46" s="5">
        <f t="shared" si="10"/>
        <v>-760</v>
      </c>
    </row>
    <row r="47" spans="1:14" x14ac:dyDescent="0.15">
      <c r="A47" s="6" t="s">
        <v>18</v>
      </c>
      <c r="B47" s="7">
        <f>'01'!$B18</f>
        <v>-17609</v>
      </c>
      <c r="C47" s="7">
        <f>'02'!$B18</f>
        <v>-20622</v>
      </c>
      <c r="D47" s="7">
        <f>'03'!$B18</f>
        <v>-20336</v>
      </c>
      <c r="E47" s="7">
        <f>'04'!$B18</f>
        <v>0</v>
      </c>
      <c r="F47" s="7">
        <f>'05'!$B18</f>
        <v>0</v>
      </c>
      <c r="G47" s="7">
        <f>'06'!$B18</f>
        <v>0</v>
      </c>
      <c r="H47" s="7">
        <f>'07'!$B18</f>
        <v>0</v>
      </c>
      <c r="I47" s="7">
        <f>'08'!$B18</f>
        <v>0</v>
      </c>
      <c r="J47" s="7">
        <f>'09'!$B18</f>
        <v>0</v>
      </c>
      <c r="K47" s="7">
        <f>'10'!$B18</f>
        <v>0</v>
      </c>
      <c r="L47" s="7">
        <f>'11'!$B18</f>
        <v>0</v>
      </c>
      <c r="M47" s="7">
        <f>'12'!$B18</f>
        <v>0</v>
      </c>
      <c r="N47" s="7">
        <f>SUM(N37:N46)</f>
        <v>-58567</v>
      </c>
    </row>
    <row r="48" spans="1:14" x14ac:dyDescent="0.15">
      <c r="A48" s="6" t="s">
        <v>19</v>
      </c>
      <c r="B48" s="7">
        <f>'01'!$B19</f>
        <v>3183</v>
      </c>
      <c r="C48" s="7">
        <f>'02'!$B19</f>
        <v>6168</v>
      </c>
      <c r="D48" s="7">
        <f>'03'!$B19</f>
        <v>4538</v>
      </c>
      <c r="E48" s="7">
        <f>'04'!$B19</f>
        <v>0</v>
      </c>
      <c r="F48" s="7">
        <f>'05'!$B19</f>
        <v>0</v>
      </c>
      <c r="G48" s="7">
        <f>'06'!$B19</f>
        <v>0</v>
      </c>
      <c r="H48" s="7">
        <f>'07'!$B19</f>
        <v>0</v>
      </c>
      <c r="I48" s="7">
        <f>'08'!$B19</f>
        <v>0</v>
      </c>
      <c r="J48" s="7">
        <f>'09'!$B19</f>
        <v>0</v>
      </c>
      <c r="K48" s="7">
        <f>'10'!$B19</f>
        <v>0</v>
      </c>
      <c r="L48" s="7">
        <f>'11'!$B19</f>
        <v>0</v>
      </c>
      <c r="M48" s="7">
        <f>'12'!$B19</f>
        <v>0</v>
      </c>
      <c r="N48" s="7">
        <f t="shared" ref="N48" si="11">N35+N47</f>
        <v>13889</v>
      </c>
    </row>
    <row r="49" spans="1:14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t="s">
        <v>9</v>
      </c>
      <c r="B50" s="2">
        <f>'01'!$B21</f>
        <v>0</v>
      </c>
      <c r="C50" s="2">
        <f>'02'!$B21</f>
        <v>0</v>
      </c>
      <c r="D50" s="2">
        <f>'03'!$B21</f>
        <v>0</v>
      </c>
      <c r="E50" s="2">
        <f>'04'!$B21</f>
        <v>0</v>
      </c>
      <c r="F50" s="2">
        <f>'05'!$B21</f>
        <v>0</v>
      </c>
      <c r="G50" s="2">
        <f>'06'!$B21</f>
        <v>0</v>
      </c>
      <c r="H50" s="2">
        <f>'07'!$B21</f>
        <v>0</v>
      </c>
      <c r="I50" s="2">
        <f>'08'!$B21</f>
        <v>0</v>
      </c>
      <c r="J50" s="2">
        <f>'09'!$B21</f>
        <v>0</v>
      </c>
      <c r="K50" s="2">
        <f>'10'!$B21</f>
        <v>0</v>
      </c>
      <c r="L50" s="2">
        <f>'11'!$B21</f>
        <v>0</v>
      </c>
      <c r="M50" s="2">
        <f>'12'!$B21</f>
        <v>0</v>
      </c>
      <c r="N50" s="2">
        <f t="shared" ref="N50:N51" si="12">SUM(B50:M50)</f>
        <v>0</v>
      </c>
    </row>
    <row r="51" spans="1:14" x14ac:dyDescent="0.15">
      <c r="A51" s="4" t="s">
        <v>10</v>
      </c>
      <c r="B51" s="5">
        <f>'01'!$B22</f>
        <v>0</v>
      </c>
      <c r="C51" s="5">
        <f>'02'!$B22</f>
        <v>0</v>
      </c>
      <c r="D51" s="5">
        <f>'03'!$B22</f>
        <v>0</v>
      </c>
      <c r="E51" s="5">
        <f>'04'!$B22</f>
        <v>0</v>
      </c>
      <c r="F51" s="5">
        <f>'05'!$B22</f>
        <v>0</v>
      </c>
      <c r="G51" s="5">
        <f>'06'!$B22</f>
        <v>0</v>
      </c>
      <c r="H51" s="5">
        <f>'07'!$B22</f>
        <v>0</v>
      </c>
      <c r="I51" s="5">
        <f>'08'!$B22</f>
        <v>0</v>
      </c>
      <c r="J51" s="5">
        <f>'09'!$B22</f>
        <v>0</v>
      </c>
      <c r="K51" s="5">
        <f>'10'!$B22</f>
        <v>0</v>
      </c>
      <c r="L51" s="5">
        <f>'11'!$B22</f>
        <v>0</v>
      </c>
      <c r="M51" s="5">
        <f>'12'!$B22</f>
        <v>0</v>
      </c>
      <c r="N51" s="5">
        <f t="shared" si="12"/>
        <v>0</v>
      </c>
    </row>
    <row r="52" spans="1:14" x14ac:dyDescent="0.15">
      <c r="A52" s="9" t="s">
        <v>20</v>
      </c>
      <c r="B52" s="10">
        <f>'01'!$B23</f>
        <v>3183</v>
      </c>
      <c r="C52" s="10">
        <f>'02'!$B23</f>
        <v>6168</v>
      </c>
      <c r="D52" s="10">
        <f>'03'!$B23</f>
        <v>4538</v>
      </c>
      <c r="E52" s="10">
        <f>'04'!$B23</f>
        <v>0</v>
      </c>
      <c r="F52" s="10">
        <f>'05'!$B23</f>
        <v>0</v>
      </c>
      <c r="G52" s="10">
        <f>'06'!$B23</f>
        <v>0</v>
      </c>
      <c r="H52" s="10">
        <f>'07'!$B23</f>
        <v>0</v>
      </c>
      <c r="I52" s="10">
        <f>'08'!$B23</f>
        <v>0</v>
      </c>
      <c r="J52" s="10">
        <f>'09'!$B23</f>
        <v>0</v>
      </c>
      <c r="K52" s="10">
        <f>'10'!$B23</f>
        <v>0</v>
      </c>
      <c r="L52" s="10">
        <f>'11'!$B23</f>
        <v>0</v>
      </c>
      <c r="M52" s="10">
        <f>'12'!$B23</f>
        <v>0</v>
      </c>
      <c r="N52" s="10">
        <f t="shared" ref="N52" si="13">N48+N50+N51</f>
        <v>13889</v>
      </c>
    </row>
    <row r="53" spans="1:14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15">
      <c r="A54" s="4" t="s">
        <v>11</v>
      </c>
      <c r="B54" s="5">
        <f>'01'!$B25</f>
        <v>0</v>
      </c>
      <c r="C54" s="5">
        <f>'02'!$B25</f>
        <v>0</v>
      </c>
      <c r="D54" s="5">
        <f>'03'!$B25</f>
        <v>0</v>
      </c>
      <c r="E54" s="5">
        <f>'04'!$B25</f>
        <v>0</v>
      </c>
      <c r="F54" s="5">
        <f>'05'!$B25</f>
        <v>0</v>
      </c>
      <c r="G54" s="5">
        <f>'06'!$B25</f>
        <v>0</v>
      </c>
      <c r="H54" s="5">
        <f>'07'!$B25</f>
        <v>0</v>
      </c>
      <c r="I54" s="5">
        <f>'08'!$B25</f>
        <v>0</v>
      </c>
      <c r="J54" s="5">
        <f>'09'!$B25</f>
        <v>0</v>
      </c>
      <c r="K54" s="5">
        <f>'10'!$B25</f>
        <v>0</v>
      </c>
      <c r="L54" s="5">
        <f>'11'!$B25</f>
        <v>0</v>
      </c>
      <c r="M54" s="5">
        <f>'12'!$B25</f>
        <v>0</v>
      </c>
      <c r="N54" s="5">
        <f t="shared" ref="N54" si="14">SUM(B54:M54)</f>
        <v>0</v>
      </c>
    </row>
    <row r="55" spans="1:14" x14ac:dyDescent="0.15">
      <c r="A55" s="6" t="s">
        <v>21</v>
      </c>
      <c r="B55" s="7">
        <f>'01'!$B26</f>
        <v>3183</v>
      </c>
      <c r="C55" s="7">
        <f>'02'!$B26</f>
        <v>6168</v>
      </c>
      <c r="D55" s="7">
        <f>'03'!$B26</f>
        <v>4538</v>
      </c>
      <c r="E55" s="7">
        <f>'04'!$B26</f>
        <v>0</v>
      </c>
      <c r="F55" s="7">
        <f>'05'!$B26</f>
        <v>0</v>
      </c>
      <c r="G55" s="7">
        <f>'06'!$B26</f>
        <v>0</v>
      </c>
      <c r="H55" s="7">
        <f>'07'!$B26</f>
        <v>0</v>
      </c>
      <c r="I55" s="7">
        <f>'08'!$B26</f>
        <v>0</v>
      </c>
      <c r="J55" s="7">
        <f>'09'!$B26</f>
        <v>0</v>
      </c>
      <c r="K55" s="7">
        <f>'10'!$B26</f>
        <v>0</v>
      </c>
      <c r="L55" s="7">
        <f>'11'!$B26</f>
        <v>0</v>
      </c>
      <c r="M55" s="7">
        <f>'12'!$B26</f>
        <v>0</v>
      </c>
      <c r="N55" s="7">
        <f t="shared" ref="N55" si="15">N52+N54</f>
        <v>13889</v>
      </c>
    </row>
    <row r="59" spans="1:14" x14ac:dyDescent="0.15">
      <c r="A59" s="13"/>
      <c r="B59" s="11" t="str">
        <f ca="1">"VARIATION ENTRE LE BUDGET ET LE REALISÉ "&amp;YEAR(TODAY())</f>
        <v>VARIATION ENTRE LE BUDGET ET LE REALISÉ 2020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15">
      <c r="B60" s="12" t="s">
        <v>25</v>
      </c>
      <c r="C60" s="12" t="s">
        <v>26</v>
      </c>
      <c r="D60" s="12" t="s">
        <v>27</v>
      </c>
      <c r="E60" s="12" t="s">
        <v>30</v>
      </c>
      <c r="F60" s="12" t="s">
        <v>28</v>
      </c>
      <c r="G60" s="12" t="s">
        <v>29</v>
      </c>
      <c r="H60" s="12" t="s">
        <v>31</v>
      </c>
      <c r="I60" s="12" t="s">
        <v>32</v>
      </c>
      <c r="J60" s="12" t="s">
        <v>33</v>
      </c>
      <c r="K60" s="12" t="s">
        <v>34</v>
      </c>
      <c r="L60" s="12" t="s">
        <v>35</v>
      </c>
      <c r="M60" s="12" t="s">
        <v>36</v>
      </c>
      <c r="N60" s="12" t="s">
        <v>12</v>
      </c>
    </row>
    <row r="61" spans="1:14" x14ac:dyDescent="0.15">
      <c r="A61" t="s">
        <v>1</v>
      </c>
      <c r="B61" s="2">
        <f>IF(B$55&lt;&gt;0,B32-B3,0)</f>
        <v>-105</v>
      </c>
      <c r="C61" s="2">
        <f t="shared" ref="C61:N61" si="16">IF(C$55&lt;&gt;0,C32-C3,0)</f>
        <v>4532</v>
      </c>
      <c r="D61" s="2">
        <f t="shared" si="16"/>
        <v>3587</v>
      </c>
      <c r="E61" s="2">
        <f t="shared" si="16"/>
        <v>0</v>
      </c>
      <c r="F61" s="2">
        <f t="shared" si="16"/>
        <v>0</v>
      </c>
      <c r="G61" s="2">
        <f t="shared" si="16"/>
        <v>0</v>
      </c>
      <c r="H61" s="2">
        <f t="shared" si="16"/>
        <v>0</v>
      </c>
      <c r="I61" s="2">
        <f t="shared" si="16"/>
        <v>0</v>
      </c>
      <c r="J61" s="2">
        <f t="shared" si="16"/>
        <v>0</v>
      </c>
      <c r="K61" s="2">
        <f t="shared" si="16"/>
        <v>0</v>
      </c>
      <c r="L61" s="2">
        <f t="shared" si="16"/>
        <v>0</v>
      </c>
      <c r="M61" s="2">
        <f t="shared" si="16"/>
        <v>0</v>
      </c>
      <c r="N61" s="2">
        <f>SUM(B61:M61)</f>
        <v>8014</v>
      </c>
    </row>
    <row r="62" spans="1:14" x14ac:dyDescent="0.15">
      <c r="A62" t="s">
        <v>0</v>
      </c>
      <c r="B62" s="2">
        <f t="shared" ref="B62:N64" si="17">IF(B$55&lt;&gt;0,B33-B4,0)</f>
        <v>-603</v>
      </c>
      <c r="C62" s="2">
        <f t="shared" si="17"/>
        <v>1758</v>
      </c>
      <c r="D62" s="2">
        <f t="shared" si="17"/>
        <v>787</v>
      </c>
      <c r="E62" s="2">
        <f t="shared" si="17"/>
        <v>0</v>
      </c>
      <c r="F62" s="2">
        <f t="shared" si="17"/>
        <v>0</v>
      </c>
      <c r="G62" s="2">
        <f t="shared" si="17"/>
        <v>0</v>
      </c>
      <c r="H62" s="2">
        <f t="shared" si="17"/>
        <v>0</v>
      </c>
      <c r="I62" s="2">
        <f t="shared" si="17"/>
        <v>0</v>
      </c>
      <c r="J62" s="2">
        <f t="shared" si="17"/>
        <v>0</v>
      </c>
      <c r="K62" s="2">
        <f t="shared" si="17"/>
        <v>0</v>
      </c>
      <c r="L62" s="2">
        <f t="shared" si="17"/>
        <v>0</v>
      </c>
      <c r="M62" s="2">
        <f t="shared" si="17"/>
        <v>0</v>
      </c>
      <c r="N62" s="2">
        <f>SUM(B62:M62)</f>
        <v>1942</v>
      </c>
    </row>
    <row r="63" spans="1:14" x14ac:dyDescent="0.15">
      <c r="A63" s="4" t="s">
        <v>14</v>
      </c>
      <c r="B63" s="5">
        <f t="shared" ref="B63:N63" si="18">IF(B$55&lt;&gt;0,B34-B5,0)</f>
        <v>0</v>
      </c>
      <c r="C63" s="5">
        <f t="shared" si="18"/>
        <v>0</v>
      </c>
      <c r="D63" s="5">
        <f t="shared" si="18"/>
        <v>0</v>
      </c>
      <c r="E63" s="5">
        <f t="shared" si="18"/>
        <v>0</v>
      </c>
      <c r="F63" s="5">
        <f t="shared" si="18"/>
        <v>0</v>
      </c>
      <c r="G63" s="5">
        <f t="shared" si="18"/>
        <v>0</v>
      </c>
      <c r="H63" s="5">
        <f t="shared" si="18"/>
        <v>0</v>
      </c>
      <c r="I63" s="5">
        <f t="shared" si="18"/>
        <v>0</v>
      </c>
      <c r="J63" s="5">
        <f t="shared" si="18"/>
        <v>0</v>
      </c>
      <c r="K63" s="5">
        <f t="shared" si="18"/>
        <v>0</v>
      </c>
      <c r="L63" s="5">
        <f t="shared" si="18"/>
        <v>0</v>
      </c>
      <c r="M63" s="5">
        <f t="shared" si="18"/>
        <v>0</v>
      </c>
      <c r="N63" s="5">
        <f>SUM(B63:M63)</f>
        <v>0</v>
      </c>
    </row>
    <row r="64" spans="1:14" s="8" customFormat="1" x14ac:dyDescent="0.15">
      <c r="A64" s="9" t="s">
        <v>17</v>
      </c>
      <c r="B64" s="10">
        <f>SUM(B61:B63)</f>
        <v>-708</v>
      </c>
      <c r="C64" s="10">
        <f t="shared" ref="C64:N64" si="19">SUM(C61:C63)</f>
        <v>6290</v>
      </c>
      <c r="D64" s="10">
        <f t="shared" si="19"/>
        <v>4374</v>
      </c>
      <c r="E64" s="10">
        <f t="shared" si="19"/>
        <v>0</v>
      </c>
      <c r="F64" s="10">
        <f t="shared" si="19"/>
        <v>0</v>
      </c>
      <c r="G64" s="10">
        <f t="shared" si="19"/>
        <v>0</v>
      </c>
      <c r="H64" s="10">
        <f t="shared" si="19"/>
        <v>0</v>
      </c>
      <c r="I64" s="10">
        <f t="shared" si="19"/>
        <v>0</v>
      </c>
      <c r="J64" s="10">
        <f t="shared" si="19"/>
        <v>0</v>
      </c>
      <c r="K64" s="10">
        <f t="shared" si="19"/>
        <v>0</v>
      </c>
      <c r="L64" s="10">
        <f t="shared" si="19"/>
        <v>0</v>
      </c>
      <c r="M64" s="10">
        <f t="shared" si="19"/>
        <v>0</v>
      </c>
      <c r="N64" s="10">
        <f>SUM(N61:N63)</f>
        <v>9956</v>
      </c>
    </row>
    <row r="65" spans="1:14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15">
      <c r="A66" t="s">
        <v>13</v>
      </c>
      <c r="B66" s="2">
        <f>IF(B$55&lt;&gt;0,B37-B8,0)</f>
        <v>985</v>
      </c>
      <c r="C66" s="2">
        <f t="shared" ref="B66:N76" si="20">IF(C$55&lt;&gt;0,C37-C8,0)</f>
        <v>-1585</v>
      </c>
      <c r="D66" s="2">
        <f t="shared" si="20"/>
        <v>-1247</v>
      </c>
      <c r="E66" s="2">
        <f t="shared" si="20"/>
        <v>0</v>
      </c>
      <c r="F66" s="2">
        <f t="shared" si="20"/>
        <v>0</v>
      </c>
      <c r="G66" s="2">
        <f t="shared" si="20"/>
        <v>0</v>
      </c>
      <c r="H66" s="2">
        <f t="shared" si="20"/>
        <v>0</v>
      </c>
      <c r="I66" s="2">
        <f t="shared" si="20"/>
        <v>0</v>
      </c>
      <c r="J66" s="2">
        <f t="shared" si="20"/>
        <v>0</v>
      </c>
      <c r="K66" s="2">
        <f t="shared" si="20"/>
        <v>0</v>
      </c>
      <c r="L66" s="2">
        <f t="shared" si="20"/>
        <v>0</v>
      </c>
      <c r="M66" s="2">
        <f t="shared" si="20"/>
        <v>0</v>
      </c>
      <c r="N66" s="2">
        <f>SUM(B66:M66)</f>
        <v>-1847</v>
      </c>
    </row>
    <row r="67" spans="1:14" x14ac:dyDescent="0.15">
      <c r="A67" t="s">
        <v>2</v>
      </c>
      <c r="B67" s="2">
        <f t="shared" si="20"/>
        <v>0</v>
      </c>
      <c r="C67" s="2">
        <f t="shared" si="20"/>
        <v>0</v>
      </c>
      <c r="D67" s="2">
        <f t="shared" si="20"/>
        <v>0</v>
      </c>
      <c r="E67" s="2">
        <f t="shared" si="20"/>
        <v>0</v>
      </c>
      <c r="F67" s="2">
        <f t="shared" si="20"/>
        <v>0</v>
      </c>
      <c r="G67" s="2">
        <f t="shared" si="20"/>
        <v>0</v>
      </c>
      <c r="H67" s="2">
        <f t="shared" si="20"/>
        <v>0</v>
      </c>
      <c r="I67" s="2">
        <f t="shared" si="20"/>
        <v>0</v>
      </c>
      <c r="J67" s="2">
        <f t="shared" si="20"/>
        <v>0</v>
      </c>
      <c r="K67" s="2">
        <f t="shared" si="20"/>
        <v>0</v>
      </c>
      <c r="L67" s="2">
        <f t="shared" si="20"/>
        <v>0</v>
      </c>
      <c r="M67" s="2">
        <f t="shared" si="20"/>
        <v>0</v>
      </c>
      <c r="N67" s="2">
        <f t="shared" ref="N67:N75" si="21">SUM(B67:M67)</f>
        <v>0</v>
      </c>
    </row>
    <row r="68" spans="1:14" x14ac:dyDescent="0.15">
      <c r="A68" t="s">
        <v>3</v>
      </c>
      <c r="B68" s="2">
        <f t="shared" si="20"/>
        <v>0</v>
      </c>
      <c r="C68" s="2">
        <f t="shared" si="20"/>
        <v>0</v>
      </c>
      <c r="D68" s="2">
        <f t="shared" si="20"/>
        <v>0</v>
      </c>
      <c r="E68" s="2">
        <f t="shared" si="20"/>
        <v>0</v>
      </c>
      <c r="F68" s="2">
        <f t="shared" si="20"/>
        <v>0</v>
      </c>
      <c r="G68" s="2">
        <f t="shared" si="20"/>
        <v>0</v>
      </c>
      <c r="H68" s="2">
        <f t="shared" si="20"/>
        <v>0</v>
      </c>
      <c r="I68" s="2">
        <f t="shared" si="20"/>
        <v>0</v>
      </c>
      <c r="J68" s="2">
        <f t="shared" si="20"/>
        <v>0</v>
      </c>
      <c r="K68" s="2">
        <f t="shared" si="20"/>
        <v>0</v>
      </c>
      <c r="L68" s="2">
        <f t="shared" si="20"/>
        <v>0</v>
      </c>
      <c r="M68" s="2">
        <f t="shared" si="20"/>
        <v>0</v>
      </c>
      <c r="N68" s="2">
        <f t="shared" si="21"/>
        <v>0</v>
      </c>
    </row>
    <row r="69" spans="1:14" x14ac:dyDescent="0.15">
      <c r="A69" t="s">
        <v>15</v>
      </c>
      <c r="B69" s="2">
        <f t="shared" si="20"/>
        <v>0</v>
      </c>
      <c r="C69" s="2">
        <f t="shared" si="20"/>
        <v>0</v>
      </c>
      <c r="D69" s="2">
        <f t="shared" si="20"/>
        <v>0</v>
      </c>
      <c r="E69" s="2">
        <f t="shared" si="20"/>
        <v>0</v>
      </c>
      <c r="F69" s="2">
        <f t="shared" si="20"/>
        <v>0</v>
      </c>
      <c r="G69" s="2">
        <f t="shared" si="20"/>
        <v>0</v>
      </c>
      <c r="H69" s="2">
        <f t="shared" si="20"/>
        <v>0</v>
      </c>
      <c r="I69" s="2">
        <f t="shared" si="20"/>
        <v>0</v>
      </c>
      <c r="J69" s="2">
        <f t="shared" si="20"/>
        <v>0</v>
      </c>
      <c r="K69" s="2">
        <f t="shared" si="20"/>
        <v>0</v>
      </c>
      <c r="L69" s="2">
        <f t="shared" si="20"/>
        <v>0</v>
      </c>
      <c r="M69" s="2">
        <f t="shared" si="20"/>
        <v>0</v>
      </c>
      <c r="N69" s="2">
        <f t="shared" si="21"/>
        <v>0</v>
      </c>
    </row>
    <row r="70" spans="1:14" x14ac:dyDescent="0.15">
      <c r="A70" t="s">
        <v>4</v>
      </c>
      <c r="B70" s="2">
        <f t="shared" si="20"/>
        <v>0</v>
      </c>
      <c r="C70" s="2">
        <f t="shared" si="20"/>
        <v>0</v>
      </c>
      <c r="D70" s="2">
        <f t="shared" si="20"/>
        <v>0</v>
      </c>
      <c r="E70" s="2">
        <f t="shared" si="20"/>
        <v>0</v>
      </c>
      <c r="F70" s="2">
        <f t="shared" si="20"/>
        <v>0</v>
      </c>
      <c r="G70" s="2">
        <f t="shared" si="20"/>
        <v>0</v>
      </c>
      <c r="H70" s="2">
        <f t="shared" si="20"/>
        <v>0</v>
      </c>
      <c r="I70" s="2">
        <f t="shared" si="20"/>
        <v>0</v>
      </c>
      <c r="J70" s="2">
        <f t="shared" si="20"/>
        <v>0</v>
      </c>
      <c r="K70" s="2">
        <f t="shared" si="20"/>
        <v>0</v>
      </c>
      <c r="L70" s="2">
        <f t="shared" si="20"/>
        <v>0</v>
      </c>
      <c r="M70" s="2">
        <f t="shared" si="20"/>
        <v>0</v>
      </c>
      <c r="N70" s="2">
        <f t="shared" si="21"/>
        <v>0</v>
      </c>
    </row>
    <row r="71" spans="1:14" x14ac:dyDescent="0.15">
      <c r="A71" t="s">
        <v>5</v>
      </c>
      <c r="B71" s="2">
        <f t="shared" si="20"/>
        <v>0</v>
      </c>
      <c r="C71" s="2">
        <f t="shared" si="20"/>
        <v>0</v>
      </c>
      <c r="D71" s="2">
        <f t="shared" si="20"/>
        <v>0</v>
      </c>
      <c r="E71" s="2">
        <f t="shared" si="20"/>
        <v>0</v>
      </c>
      <c r="F71" s="2">
        <f t="shared" si="20"/>
        <v>0</v>
      </c>
      <c r="G71" s="2">
        <f t="shared" si="20"/>
        <v>0</v>
      </c>
      <c r="H71" s="2">
        <f t="shared" si="20"/>
        <v>0</v>
      </c>
      <c r="I71" s="2">
        <f t="shared" si="20"/>
        <v>0</v>
      </c>
      <c r="J71" s="2">
        <f t="shared" si="20"/>
        <v>0</v>
      </c>
      <c r="K71" s="2">
        <f t="shared" si="20"/>
        <v>0</v>
      </c>
      <c r="L71" s="2">
        <f t="shared" si="20"/>
        <v>0</v>
      </c>
      <c r="M71" s="2">
        <f t="shared" si="20"/>
        <v>0</v>
      </c>
      <c r="N71" s="2">
        <f t="shared" si="21"/>
        <v>0</v>
      </c>
    </row>
    <row r="72" spans="1:14" x14ac:dyDescent="0.15">
      <c r="A72" t="s">
        <v>6</v>
      </c>
      <c r="B72" s="2">
        <f t="shared" si="20"/>
        <v>243</v>
      </c>
      <c r="C72" s="2">
        <f t="shared" si="20"/>
        <v>-485</v>
      </c>
      <c r="D72" s="2">
        <f t="shared" si="20"/>
        <v>-525</v>
      </c>
      <c r="E72" s="2">
        <f t="shared" si="20"/>
        <v>0</v>
      </c>
      <c r="F72" s="2">
        <f t="shared" si="20"/>
        <v>0</v>
      </c>
      <c r="G72" s="2">
        <f t="shared" si="20"/>
        <v>0</v>
      </c>
      <c r="H72" s="2">
        <f t="shared" si="20"/>
        <v>0</v>
      </c>
      <c r="I72" s="2">
        <f t="shared" si="20"/>
        <v>0</v>
      </c>
      <c r="J72" s="2">
        <f t="shared" si="20"/>
        <v>0</v>
      </c>
      <c r="K72" s="2">
        <f t="shared" si="20"/>
        <v>0</v>
      </c>
      <c r="L72" s="2">
        <f t="shared" si="20"/>
        <v>0</v>
      </c>
      <c r="M72" s="2">
        <f t="shared" si="20"/>
        <v>0</v>
      </c>
      <c r="N72" s="2">
        <f t="shared" si="21"/>
        <v>-767</v>
      </c>
    </row>
    <row r="73" spans="1:14" x14ac:dyDescent="0.15">
      <c r="A73" t="s">
        <v>16</v>
      </c>
      <c r="B73" s="2">
        <f t="shared" si="20"/>
        <v>-87</v>
      </c>
      <c r="C73" s="2">
        <f t="shared" si="20"/>
        <v>13</v>
      </c>
      <c r="D73" s="2">
        <f t="shared" si="20"/>
        <v>-28</v>
      </c>
      <c r="E73" s="2">
        <f t="shared" si="20"/>
        <v>0</v>
      </c>
      <c r="F73" s="2">
        <f t="shared" si="20"/>
        <v>0</v>
      </c>
      <c r="G73" s="2">
        <f t="shared" si="20"/>
        <v>0</v>
      </c>
      <c r="H73" s="2">
        <f t="shared" si="20"/>
        <v>0</v>
      </c>
      <c r="I73" s="2">
        <f t="shared" si="20"/>
        <v>0</v>
      </c>
      <c r="J73" s="2">
        <f t="shared" si="20"/>
        <v>0</v>
      </c>
      <c r="K73" s="2">
        <f t="shared" si="20"/>
        <v>0</v>
      </c>
      <c r="L73" s="2">
        <f t="shared" si="20"/>
        <v>0</v>
      </c>
      <c r="M73" s="2">
        <f t="shared" si="20"/>
        <v>0</v>
      </c>
      <c r="N73" s="2">
        <f t="shared" si="21"/>
        <v>-102</v>
      </c>
    </row>
    <row r="74" spans="1:14" x14ac:dyDescent="0.15">
      <c r="A74" t="s">
        <v>7</v>
      </c>
      <c r="B74" s="2">
        <f t="shared" si="20"/>
        <v>0</v>
      </c>
      <c r="C74" s="2">
        <f t="shared" si="20"/>
        <v>0</v>
      </c>
      <c r="D74" s="2">
        <f t="shared" si="20"/>
        <v>0</v>
      </c>
      <c r="E74" s="2">
        <f t="shared" si="20"/>
        <v>0</v>
      </c>
      <c r="F74" s="2">
        <f t="shared" si="20"/>
        <v>0</v>
      </c>
      <c r="G74" s="2">
        <f t="shared" si="20"/>
        <v>0</v>
      </c>
      <c r="H74" s="2">
        <f t="shared" si="20"/>
        <v>0</v>
      </c>
      <c r="I74" s="2">
        <f t="shared" si="20"/>
        <v>0</v>
      </c>
      <c r="J74" s="2">
        <f t="shared" si="20"/>
        <v>0</v>
      </c>
      <c r="K74" s="2">
        <f t="shared" si="20"/>
        <v>0</v>
      </c>
      <c r="L74" s="2">
        <f t="shared" si="20"/>
        <v>0</v>
      </c>
      <c r="M74" s="2">
        <f t="shared" si="20"/>
        <v>0</v>
      </c>
      <c r="N74" s="2">
        <f t="shared" si="21"/>
        <v>0</v>
      </c>
    </row>
    <row r="75" spans="1:14" x14ac:dyDescent="0.15">
      <c r="A75" s="4" t="s">
        <v>8</v>
      </c>
      <c r="B75" s="5">
        <f>IF(B$55&lt;&gt;0,B46-B17,0)</f>
        <v>-53</v>
      </c>
      <c r="C75" s="5">
        <f t="shared" si="20"/>
        <v>-468</v>
      </c>
      <c r="D75" s="5">
        <f t="shared" si="20"/>
        <v>-439</v>
      </c>
      <c r="E75" s="5">
        <f t="shared" si="20"/>
        <v>0</v>
      </c>
      <c r="F75" s="5">
        <f t="shared" si="20"/>
        <v>0</v>
      </c>
      <c r="G75" s="5">
        <f t="shared" si="20"/>
        <v>0</v>
      </c>
      <c r="H75" s="5">
        <f t="shared" si="20"/>
        <v>0</v>
      </c>
      <c r="I75" s="5">
        <f t="shared" si="20"/>
        <v>0</v>
      </c>
      <c r="J75" s="5">
        <f t="shared" si="20"/>
        <v>0</v>
      </c>
      <c r="K75" s="5">
        <f t="shared" si="20"/>
        <v>0</v>
      </c>
      <c r="L75" s="5">
        <f t="shared" si="20"/>
        <v>0</v>
      </c>
      <c r="M75" s="5">
        <f t="shared" si="20"/>
        <v>0</v>
      </c>
      <c r="N75" s="5">
        <f t="shared" si="21"/>
        <v>-960</v>
      </c>
    </row>
    <row r="76" spans="1:14" x14ac:dyDescent="0.15">
      <c r="A76" s="9" t="s">
        <v>18</v>
      </c>
      <c r="B76" s="10">
        <f>IF(B$55&lt;&gt;0,B47-B18,0)</f>
        <v>1088</v>
      </c>
      <c r="C76" s="10">
        <f t="shared" si="20"/>
        <v>-2525</v>
      </c>
      <c r="D76" s="10">
        <f t="shared" si="20"/>
        <v>-2239</v>
      </c>
      <c r="E76" s="10">
        <f t="shared" si="20"/>
        <v>0</v>
      </c>
      <c r="F76" s="10">
        <f t="shared" si="20"/>
        <v>0</v>
      </c>
      <c r="G76" s="10">
        <f t="shared" si="20"/>
        <v>0</v>
      </c>
      <c r="H76" s="10">
        <f t="shared" si="20"/>
        <v>0</v>
      </c>
      <c r="I76" s="10">
        <f t="shared" si="20"/>
        <v>0</v>
      </c>
      <c r="J76" s="10">
        <f t="shared" si="20"/>
        <v>0</v>
      </c>
      <c r="K76" s="10">
        <f t="shared" si="20"/>
        <v>0</v>
      </c>
      <c r="L76" s="10">
        <f t="shared" si="20"/>
        <v>0</v>
      </c>
      <c r="M76" s="10">
        <f t="shared" si="20"/>
        <v>0</v>
      </c>
      <c r="N76" s="10">
        <f>SUM(B76:M76)</f>
        <v>-3676</v>
      </c>
    </row>
    <row r="77" spans="1:14" x14ac:dyDescent="0.15">
      <c r="A77" s="6" t="s">
        <v>19</v>
      </c>
      <c r="B77" s="10">
        <f>IF(B$55&lt;&gt;0,B64+B76,0)</f>
        <v>380</v>
      </c>
      <c r="C77" s="10">
        <f>IF(C$55&lt;&gt;0,C64+C76,0)</f>
        <v>3765</v>
      </c>
      <c r="D77" s="10">
        <f>IF(D$55&lt;&gt;0,D64+D76,0)</f>
        <v>2135</v>
      </c>
      <c r="E77" s="7">
        <f>'04'!$B48</f>
        <v>0</v>
      </c>
      <c r="F77" s="7">
        <f>'05'!$B48</f>
        <v>0</v>
      </c>
      <c r="G77" s="7">
        <f>'06'!$B48</f>
        <v>0</v>
      </c>
      <c r="H77" s="7">
        <f>'07'!$B48</f>
        <v>0</v>
      </c>
      <c r="I77" s="7">
        <f>'08'!$B48</f>
        <v>0</v>
      </c>
      <c r="J77" s="7">
        <f>'09'!$B48</f>
        <v>0</v>
      </c>
      <c r="K77" s="7">
        <f>'10'!$B48</f>
        <v>0</v>
      </c>
      <c r="L77" s="7">
        <f>'11'!$B48</f>
        <v>0</v>
      </c>
      <c r="M77" s="7">
        <f>'12'!$B48</f>
        <v>0</v>
      </c>
      <c r="N77" s="7">
        <f t="shared" ref="N77" si="22">N64+N76</f>
        <v>6280</v>
      </c>
    </row>
    <row r="78" spans="1:14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15">
      <c r="A79" t="s">
        <v>9</v>
      </c>
      <c r="B79" s="2">
        <f t="shared" ref="B79:M80" si="23">IF(B$55&lt;&gt;0,B50-B21,0)</f>
        <v>0</v>
      </c>
      <c r="C79" s="2">
        <f t="shared" si="23"/>
        <v>0</v>
      </c>
      <c r="D79" s="2">
        <f t="shared" si="23"/>
        <v>0</v>
      </c>
      <c r="E79" s="2">
        <f t="shared" si="23"/>
        <v>0</v>
      </c>
      <c r="F79" s="2">
        <f t="shared" si="23"/>
        <v>0</v>
      </c>
      <c r="G79" s="2">
        <f t="shared" si="23"/>
        <v>0</v>
      </c>
      <c r="H79" s="2">
        <f t="shared" si="23"/>
        <v>0</v>
      </c>
      <c r="I79" s="2">
        <f t="shared" si="23"/>
        <v>0</v>
      </c>
      <c r="J79" s="2">
        <f t="shared" si="23"/>
        <v>0</v>
      </c>
      <c r="K79" s="2">
        <f t="shared" si="23"/>
        <v>0</v>
      </c>
      <c r="L79" s="2">
        <f t="shared" si="23"/>
        <v>0</v>
      </c>
      <c r="M79" s="2">
        <f t="shared" si="23"/>
        <v>0</v>
      </c>
      <c r="N79" s="2">
        <f t="shared" ref="N79:N80" si="24">SUM(B79:M79)</f>
        <v>0</v>
      </c>
    </row>
    <row r="80" spans="1:14" x14ac:dyDescent="0.15">
      <c r="A80" s="4" t="s">
        <v>10</v>
      </c>
      <c r="B80" s="2">
        <f t="shared" ref="B80:M81" si="25">IF(B$55&lt;&gt;0,B51-B22,0)</f>
        <v>0</v>
      </c>
      <c r="C80" s="2">
        <f t="shared" si="25"/>
        <v>0</v>
      </c>
      <c r="D80" s="2">
        <f t="shared" si="25"/>
        <v>0</v>
      </c>
      <c r="E80" s="2">
        <f t="shared" si="25"/>
        <v>0</v>
      </c>
      <c r="F80" s="2">
        <f t="shared" si="25"/>
        <v>0</v>
      </c>
      <c r="G80" s="2">
        <f t="shared" si="25"/>
        <v>0</v>
      </c>
      <c r="H80" s="2">
        <f t="shared" si="25"/>
        <v>0</v>
      </c>
      <c r="I80" s="2">
        <f t="shared" si="25"/>
        <v>0</v>
      </c>
      <c r="J80" s="2">
        <f t="shared" si="25"/>
        <v>0</v>
      </c>
      <c r="K80" s="2">
        <f t="shared" si="25"/>
        <v>0</v>
      </c>
      <c r="L80" s="2">
        <f t="shared" si="25"/>
        <v>0</v>
      </c>
      <c r="M80" s="2">
        <f t="shared" si="25"/>
        <v>0</v>
      </c>
      <c r="N80" s="2">
        <f t="shared" si="24"/>
        <v>0</v>
      </c>
    </row>
    <row r="81" spans="1:14" x14ac:dyDescent="0.15">
      <c r="A81" s="9" t="s">
        <v>20</v>
      </c>
      <c r="B81" s="10">
        <f t="shared" si="25"/>
        <v>380</v>
      </c>
      <c r="C81" s="10">
        <f t="shared" si="25"/>
        <v>3765</v>
      </c>
      <c r="D81" s="10">
        <f t="shared" si="25"/>
        <v>2135</v>
      </c>
      <c r="E81" s="10">
        <f t="shared" si="25"/>
        <v>0</v>
      </c>
      <c r="F81" s="10">
        <f t="shared" si="25"/>
        <v>0</v>
      </c>
      <c r="G81" s="10">
        <f t="shared" si="25"/>
        <v>0</v>
      </c>
      <c r="H81" s="10">
        <f t="shared" si="25"/>
        <v>0</v>
      </c>
      <c r="I81" s="10">
        <f t="shared" si="25"/>
        <v>0</v>
      </c>
      <c r="J81" s="10">
        <f t="shared" si="25"/>
        <v>0</v>
      </c>
      <c r="K81" s="10">
        <f t="shared" si="25"/>
        <v>0</v>
      </c>
      <c r="L81" s="10">
        <f t="shared" si="25"/>
        <v>0</v>
      </c>
      <c r="M81" s="10">
        <f t="shared" si="25"/>
        <v>0</v>
      </c>
      <c r="N81" s="10">
        <f t="shared" ref="N81" si="26">N77+N79+N80</f>
        <v>6280</v>
      </c>
    </row>
    <row r="82" spans="1:14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15">
      <c r="A83" s="4" t="s">
        <v>11</v>
      </c>
      <c r="B83" s="5">
        <f t="shared" ref="B83:M84" si="27">IF(B$55&lt;&gt;0,B54-B25,0)</f>
        <v>0</v>
      </c>
      <c r="C83" s="5">
        <f t="shared" si="27"/>
        <v>0</v>
      </c>
      <c r="D83" s="5">
        <f t="shared" si="27"/>
        <v>0</v>
      </c>
      <c r="E83" s="5">
        <f t="shared" si="27"/>
        <v>0</v>
      </c>
      <c r="F83" s="5">
        <f t="shared" si="27"/>
        <v>0</v>
      </c>
      <c r="G83" s="5">
        <f t="shared" si="27"/>
        <v>0</v>
      </c>
      <c r="H83" s="5">
        <f t="shared" si="27"/>
        <v>0</v>
      </c>
      <c r="I83" s="5">
        <f t="shared" si="27"/>
        <v>0</v>
      </c>
      <c r="J83" s="5">
        <f t="shared" si="27"/>
        <v>0</v>
      </c>
      <c r="K83" s="5">
        <f t="shared" si="27"/>
        <v>0</v>
      </c>
      <c r="L83" s="5">
        <f t="shared" si="27"/>
        <v>0</v>
      </c>
      <c r="M83" s="5">
        <f t="shared" si="27"/>
        <v>0</v>
      </c>
      <c r="N83" s="5">
        <f t="shared" ref="N83" si="28">SUM(B83:M83)</f>
        <v>0</v>
      </c>
    </row>
    <row r="84" spans="1:14" x14ac:dyDescent="0.15">
      <c r="A84" s="6" t="s">
        <v>21</v>
      </c>
      <c r="B84" s="10">
        <f t="shared" si="27"/>
        <v>380</v>
      </c>
      <c r="C84" s="10">
        <f t="shared" si="27"/>
        <v>3765</v>
      </c>
      <c r="D84" s="10">
        <f t="shared" si="27"/>
        <v>2135</v>
      </c>
      <c r="E84" s="10">
        <f t="shared" si="27"/>
        <v>0</v>
      </c>
      <c r="F84" s="10">
        <f t="shared" si="27"/>
        <v>0</v>
      </c>
      <c r="G84" s="10">
        <f t="shared" si="27"/>
        <v>0</v>
      </c>
      <c r="H84" s="10">
        <f t="shared" si="27"/>
        <v>0</v>
      </c>
      <c r="I84" s="10">
        <f t="shared" si="27"/>
        <v>0</v>
      </c>
      <c r="J84" s="10">
        <f t="shared" si="27"/>
        <v>0</v>
      </c>
      <c r="K84" s="10">
        <f t="shared" si="27"/>
        <v>0</v>
      </c>
      <c r="L84" s="10">
        <f t="shared" si="27"/>
        <v>0</v>
      </c>
      <c r="M84" s="10">
        <f t="shared" si="27"/>
        <v>0</v>
      </c>
      <c r="N84" s="7">
        <f t="shared" ref="N84" si="29">N81+N83</f>
        <v>6280</v>
      </c>
    </row>
  </sheetData>
  <mergeCells count="3">
    <mergeCell ref="B1:N1"/>
    <mergeCell ref="B30:N30"/>
    <mergeCell ref="B59:N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793A-CD53-0A4D-927A-CEEA3AC3E676}">
  <dimension ref="A1:M84"/>
  <sheetViews>
    <sheetView showGridLines="0" showZeros="0" topLeftCell="A13" workbookViewId="0"/>
  </sheetViews>
  <sheetFormatPr baseColWidth="10" defaultRowHeight="13" x14ac:dyDescent="0.15"/>
  <cols>
    <col min="1" max="1" width="30.5" customWidth="1"/>
  </cols>
  <sheetData>
    <row r="1" spans="1:13" s="8" customFormat="1" x14ac:dyDescent="0.15">
      <c r="A1" s="13"/>
      <c r="B1" s="11" t="str">
        <f ca="1">"BUDGET CUMULATIF "&amp;YEAR(TODAY())</f>
        <v>BUDGET CUMULATIF 2020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15">
      <c r="B2" s="12" t="s">
        <v>25</v>
      </c>
      <c r="C2" s="12" t="s">
        <v>26</v>
      </c>
      <c r="D2" s="12" t="s">
        <v>27</v>
      </c>
      <c r="E2" s="12" t="s">
        <v>30</v>
      </c>
      <c r="F2" s="12" t="s">
        <v>28</v>
      </c>
      <c r="G2" s="12" t="s">
        <v>29</v>
      </c>
      <c r="H2" s="12" t="s">
        <v>31</v>
      </c>
      <c r="I2" s="12" t="s">
        <v>32</v>
      </c>
      <c r="J2" s="12" t="s">
        <v>33</v>
      </c>
      <c r="K2" s="12" t="s">
        <v>34</v>
      </c>
      <c r="L2" s="12" t="s">
        <v>35</v>
      </c>
      <c r="M2" s="12" t="s">
        <v>36</v>
      </c>
    </row>
    <row r="3" spans="1:13" x14ac:dyDescent="0.15">
      <c r="A3" t="s">
        <v>1</v>
      </c>
      <c r="B3" s="2">
        <f>Budget!B3</f>
        <v>18000</v>
      </c>
      <c r="C3" s="2">
        <f>B3+'Budget et réalisé - Ex 2'!C3</f>
        <v>36000</v>
      </c>
      <c r="D3" s="2">
        <f>C3+'Budget et réalisé - Ex 2'!D3</f>
        <v>54000</v>
      </c>
      <c r="E3" s="2">
        <f>D3+'Budget et réalisé - Ex 2'!E3</f>
        <v>72000</v>
      </c>
      <c r="F3" s="2">
        <f>E3+'Budget et réalisé - Ex 2'!F3</f>
        <v>90000</v>
      </c>
      <c r="G3" s="2">
        <f>F3+'Budget et réalisé - Ex 2'!G3</f>
        <v>108000</v>
      </c>
      <c r="H3" s="2">
        <f>G3+'Budget et réalisé - Ex 2'!H3</f>
        <v>120000</v>
      </c>
      <c r="I3" s="2">
        <f>H3+'Budget et réalisé - Ex 2'!I3</f>
        <v>130000</v>
      </c>
      <c r="J3" s="2">
        <f>I3+'Budget et réalisé - Ex 2'!J3</f>
        <v>148000</v>
      </c>
      <c r="K3" s="2">
        <f>J3+'Budget et réalisé - Ex 2'!K3</f>
        <v>166000</v>
      </c>
      <c r="L3" s="2">
        <f>K3+'Budget et réalisé - Ex 2'!L3</f>
        <v>184000</v>
      </c>
      <c r="M3" s="2">
        <f>L3+'Budget et réalisé - Ex 2'!M3</f>
        <v>202000</v>
      </c>
    </row>
    <row r="4" spans="1:13" x14ac:dyDescent="0.15">
      <c r="A4" t="s">
        <v>0</v>
      </c>
      <c r="B4" s="2">
        <f>Budget!B4</f>
        <v>3500</v>
      </c>
      <c r="C4" s="2">
        <f>B4+'Budget et réalisé - Ex 2'!C4</f>
        <v>6000</v>
      </c>
      <c r="D4" s="2">
        <f>C4+'Budget et réalisé - Ex 2'!D4</f>
        <v>8500</v>
      </c>
      <c r="E4" s="2">
        <f>D4+'Budget et réalisé - Ex 2'!E4</f>
        <v>11000</v>
      </c>
      <c r="F4" s="2">
        <f>E4+'Budget et réalisé - Ex 2'!F4</f>
        <v>13500</v>
      </c>
      <c r="G4" s="2">
        <f>F4+'Budget et réalisé - Ex 2'!G4</f>
        <v>16000</v>
      </c>
      <c r="H4" s="2">
        <f>G4+'Budget et réalisé - Ex 2'!H4</f>
        <v>17000</v>
      </c>
      <c r="I4" s="2">
        <f>H4+'Budget et réalisé - Ex 2'!I4</f>
        <v>18000</v>
      </c>
      <c r="J4" s="2">
        <f>I4+'Budget et réalisé - Ex 2'!J4</f>
        <v>20500</v>
      </c>
      <c r="K4" s="2">
        <f>J4+'Budget et réalisé - Ex 2'!K4</f>
        <v>23000</v>
      </c>
      <c r="L4" s="2">
        <f>K4+'Budget et réalisé - Ex 2'!L4</f>
        <v>25500</v>
      </c>
      <c r="M4" s="2">
        <f>L4+'Budget et réalisé - Ex 2'!M4</f>
        <v>29000</v>
      </c>
    </row>
    <row r="5" spans="1:13" x14ac:dyDescent="0.15">
      <c r="A5" s="4" t="s">
        <v>14</v>
      </c>
      <c r="B5" s="5">
        <f>Budget!B5</f>
        <v>0</v>
      </c>
      <c r="C5" s="5">
        <f>B5+'Budget et réalisé - Ex 2'!C5</f>
        <v>0</v>
      </c>
      <c r="D5" s="5">
        <f>C5+'Budget et réalisé - Ex 2'!D5</f>
        <v>0</v>
      </c>
      <c r="E5" s="5">
        <f>D5+'Budget et réalisé - Ex 2'!E5</f>
        <v>0</v>
      </c>
      <c r="F5" s="5">
        <f>E5+'Budget et réalisé - Ex 2'!F5</f>
        <v>0</v>
      </c>
      <c r="G5" s="5">
        <f>F5+'Budget et réalisé - Ex 2'!G5</f>
        <v>0</v>
      </c>
      <c r="H5" s="5">
        <f>G5+'Budget et réalisé - Ex 2'!H5</f>
        <v>0</v>
      </c>
      <c r="I5" s="5">
        <f>H5+'Budget et réalisé - Ex 2'!I5</f>
        <v>0</v>
      </c>
      <c r="J5" s="5">
        <f>I5+'Budget et réalisé - Ex 2'!J5</f>
        <v>0</v>
      </c>
      <c r="K5" s="5">
        <f>J5+'Budget et réalisé - Ex 2'!K5</f>
        <v>0</v>
      </c>
      <c r="L5" s="5">
        <f>K5+'Budget et réalisé - Ex 2'!L5</f>
        <v>0</v>
      </c>
      <c r="M5" s="5">
        <f>L5+'Budget et réalisé - Ex 2'!M5</f>
        <v>0</v>
      </c>
    </row>
    <row r="6" spans="1:13" x14ac:dyDescent="0.15">
      <c r="A6" s="6" t="s">
        <v>17</v>
      </c>
      <c r="B6" s="7">
        <f>SUM(B3:B5)</f>
        <v>21500</v>
      </c>
      <c r="C6" s="7">
        <f>B6+'Budget et réalisé - Ex 2'!C6</f>
        <v>42000</v>
      </c>
      <c r="D6" s="7">
        <f>C6+'Budget et réalisé - Ex 2'!D6</f>
        <v>62500</v>
      </c>
      <c r="E6" s="7">
        <f>D6+'Budget et réalisé - Ex 2'!E6</f>
        <v>83000</v>
      </c>
      <c r="F6" s="7">
        <f>E6+'Budget et réalisé - Ex 2'!F6</f>
        <v>103500</v>
      </c>
      <c r="G6" s="7">
        <f>F6+'Budget et réalisé - Ex 2'!G6</f>
        <v>124000</v>
      </c>
      <c r="H6" s="7">
        <f>G6+'Budget et réalisé - Ex 2'!H6</f>
        <v>137000</v>
      </c>
      <c r="I6" s="7">
        <f>H6+'Budget et réalisé - Ex 2'!I6</f>
        <v>148000</v>
      </c>
      <c r="J6" s="7">
        <f>I6+'Budget et réalisé - Ex 2'!J6</f>
        <v>168500</v>
      </c>
      <c r="K6" s="7">
        <f>J6+'Budget et réalisé - Ex 2'!K6</f>
        <v>189000</v>
      </c>
      <c r="L6" s="7">
        <f>K6+'Budget et réalisé - Ex 2'!L6</f>
        <v>209500</v>
      </c>
      <c r="M6" s="7">
        <f>L6+'Budget et réalisé - Ex 2'!M6</f>
        <v>231000</v>
      </c>
    </row>
    <row r="7" spans="1:13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15">
      <c r="A8" t="s">
        <v>13</v>
      </c>
      <c r="B8" s="2">
        <f>Budget!B8</f>
        <v>-9000</v>
      </c>
      <c r="C8" s="2">
        <f>B8+'Budget et réalisé - Ex 2'!C8</f>
        <v>-18000</v>
      </c>
      <c r="D8" s="2">
        <f>C8+'Budget et réalisé - Ex 2'!D8</f>
        <v>-27000</v>
      </c>
      <c r="E8" s="2">
        <f>D8+'Budget et réalisé - Ex 2'!E8</f>
        <v>-36000</v>
      </c>
      <c r="F8" s="2">
        <f>E8+'Budget et réalisé - Ex 2'!F8</f>
        <v>-45000</v>
      </c>
      <c r="G8" s="2">
        <f>F8+'Budget et réalisé - Ex 2'!G8</f>
        <v>-54000</v>
      </c>
      <c r="H8" s="2">
        <f>G8+'Budget et réalisé - Ex 2'!H8</f>
        <v>-60000</v>
      </c>
      <c r="I8" s="2">
        <f>H8+'Budget et réalisé - Ex 2'!I8</f>
        <v>-65000</v>
      </c>
      <c r="J8" s="2">
        <f>I8+'Budget et réalisé - Ex 2'!J8</f>
        <v>-74000</v>
      </c>
      <c r="K8" s="2">
        <f>J8+'Budget et réalisé - Ex 2'!K8</f>
        <v>-83000</v>
      </c>
      <c r="L8" s="2">
        <f>K8+'Budget et réalisé - Ex 2'!L8</f>
        <v>-92000</v>
      </c>
      <c r="M8" s="2">
        <f>L8+'Budget et réalisé - Ex 2'!M8</f>
        <v>-101000</v>
      </c>
    </row>
    <row r="9" spans="1:13" x14ac:dyDescent="0.15">
      <c r="A9" t="s">
        <v>2</v>
      </c>
      <c r="B9" s="2">
        <f>Budget!B9</f>
        <v>-7528</v>
      </c>
      <c r="C9" s="2">
        <f>B9+'Budget et réalisé - Ex 2'!C9</f>
        <v>-15056</v>
      </c>
      <c r="D9" s="2">
        <f>C9+'Budget et réalisé - Ex 2'!D9</f>
        <v>-22584</v>
      </c>
      <c r="E9" s="2">
        <f>D9+'Budget et réalisé - Ex 2'!E9</f>
        <v>-30112</v>
      </c>
      <c r="F9" s="2">
        <f>E9+'Budget et réalisé - Ex 2'!F9</f>
        <v>-37640</v>
      </c>
      <c r="G9" s="2">
        <f>F9+'Budget et réalisé - Ex 2'!G9</f>
        <v>-45168</v>
      </c>
      <c r="H9" s="2">
        <f>G9+'Budget et réalisé - Ex 2'!H9</f>
        <v>-52696</v>
      </c>
      <c r="I9" s="2">
        <f>H9+'Budget et réalisé - Ex 2'!I9</f>
        <v>-60224</v>
      </c>
      <c r="J9" s="2">
        <f>I9+'Budget et réalisé - Ex 2'!J9</f>
        <v>-67752</v>
      </c>
      <c r="K9" s="2">
        <f>J9+'Budget et réalisé - Ex 2'!K9</f>
        <v>-75280</v>
      </c>
      <c r="L9" s="2">
        <f>K9+'Budget et réalisé - Ex 2'!L9</f>
        <v>-82808</v>
      </c>
      <c r="M9" s="2">
        <f>L9+'Budget et réalisé - Ex 2'!M9</f>
        <v>-90336</v>
      </c>
    </row>
    <row r="10" spans="1:13" x14ac:dyDescent="0.15">
      <c r="A10" t="s">
        <v>3</v>
      </c>
      <c r="B10" s="2">
        <f>Budget!B10</f>
        <v>-850</v>
      </c>
      <c r="C10" s="2">
        <f>B10+'Budget et réalisé - Ex 2'!C10</f>
        <v>-1700</v>
      </c>
      <c r="D10" s="2">
        <f>C10+'Budget et réalisé - Ex 2'!D10</f>
        <v>-2550</v>
      </c>
      <c r="E10" s="2">
        <f>D10+'Budget et réalisé - Ex 2'!E10</f>
        <v>-3400</v>
      </c>
      <c r="F10" s="2">
        <f>E10+'Budget et réalisé - Ex 2'!F10</f>
        <v>-4250</v>
      </c>
      <c r="G10" s="2">
        <f>F10+'Budget et réalisé - Ex 2'!G10</f>
        <v>-5100</v>
      </c>
      <c r="H10" s="2">
        <f>G10+'Budget et réalisé - Ex 2'!H10</f>
        <v>-5950</v>
      </c>
      <c r="I10" s="2">
        <f>H10+'Budget et réalisé - Ex 2'!I10</f>
        <v>-6800</v>
      </c>
      <c r="J10" s="2">
        <f>I10+'Budget et réalisé - Ex 2'!J10</f>
        <v>-7650</v>
      </c>
      <c r="K10" s="2">
        <f>J10+'Budget et réalisé - Ex 2'!K10</f>
        <v>-8500</v>
      </c>
      <c r="L10" s="2">
        <f>K10+'Budget et réalisé - Ex 2'!L10</f>
        <v>-9350</v>
      </c>
      <c r="M10" s="2">
        <f>L10+'Budget et réalisé - Ex 2'!M10</f>
        <v>-10200</v>
      </c>
    </row>
    <row r="11" spans="1:13" x14ac:dyDescent="0.15">
      <c r="A11" t="s">
        <v>15</v>
      </c>
      <c r="B11" s="2">
        <f>Budget!B11</f>
        <v>-150</v>
      </c>
      <c r="C11" s="2">
        <f>B11+'Budget et réalisé - Ex 2'!C11</f>
        <v>-300</v>
      </c>
      <c r="D11" s="2">
        <f>C11+'Budget et réalisé - Ex 2'!D11</f>
        <v>-450</v>
      </c>
      <c r="E11" s="2">
        <f>D11+'Budget et réalisé - Ex 2'!E11</f>
        <v>-600</v>
      </c>
      <c r="F11" s="2">
        <f>E11+'Budget et réalisé - Ex 2'!F11</f>
        <v>-750</v>
      </c>
      <c r="G11" s="2">
        <f>F11+'Budget et réalisé - Ex 2'!G11</f>
        <v>-900</v>
      </c>
      <c r="H11" s="2">
        <f>G11+'Budget et réalisé - Ex 2'!H11</f>
        <v>-1050</v>
      </c>
      <c r="I11" s="2">
        <f>H11+'Budget et réalisé - Ex 2'!I11</f>
        <v>-1200</v>
      </c>
      <c r="J11" s="2">
        <f>I11+'Budget et réalisé - Ex 2'!J11</f>
        <v>-1350</v>
      </c>
      <c r="K11" s="2">
        <f>J11+'Budget et réalisé - Ex 2'!K11</f>
        <v>-1500</v>
      </c>
      <c r="L11" s="2">
        <f>K11+'Budget et réalisé - Ex 2'!L11</f>
        <v>-1650</v>
      </c>
      <c r="M11" s="2">
        <f>L11+'Budget et réalisé - Ex 2'!M11</f>
        <v>-1800</v>
      </c>
    </row>
    <row r="12" spans="1:13" x14ac:dyDescent="0.15">
      <c r="A12" t="s">
        <v>4</v>
      </c>
      <c r="B12" s="2">
        <f>Budget!B12</f>
        <v>-49</v>
      </c>
      <c r="C12" s="2">
        <f>B12+'Budget et réalisé - Ex 2'!C12</f>
        <v>-98</v>
      </c>
      <c r="D12" s="2">
        <f>C12+'Budget et réalisé - Ex 2'!D12</f>
        <v>-147</v>
      </c>
      <c r="E12" s="2">
        <f>D12+'Budget et réalisé - Ex 2'!E12</f>
        <v>-196</v>
      </c>
      <c r="F12" s="2">
        <f>E12+'Budget et réalisé - Ex 2'!F12</f>
        <v>-245</v>
      </c>
      <c r="G12" s="2">
        <f>F12+'Budget et réalisé - Ex 2'!G12</f>
        <v>-294</v>
      </c>
      <c r="H12" s="2">
        <f>G12+'Budget et réalisé - Ex 2'!H12</f>
        <v>-343</v>
      </c>
      <c r="I12" s="2">
        <f>H12+'Budget et réalisé - Ex 2'!I12</f>
        <v>-392</v>
      </c>
      <c r="J12" s="2">
        <f>I12+'Budget et réalisé - Ex 2'!J12</f>
        <v>-441</v>
      </c>
      <c r="K12" s="2">
        <f>J12+'Budget et réalisé - Ex 2'!K12</f>
        <v>-490</v>
      </c>
      <c r="L12" s="2">
        <f>K12+'Budget et réalisé - Ex 2'!L12</f>
        <v>-539</v>
      </c>
      <c r="M12" s="2">
        <f>L12+'Budget et réalisé - Ex 2'!M12</f>
        <v>-588</v>
      </c>
    </row>
    <row r="13" spans="1:13" x14ac:dyDescent="0.15">
      <c r="A13" t="s">
        <v>5</v>
      </c>
      <c r="B13" s="2">
        <f>Budget!B13</f>
        <v>-120</v>
      </c>
      <c r="C13" s="2">
        <f>B13+'Budget et réalisé - Ex 2'!C13</f>
        <v>-240</v>
      </c>
      <c r="D13" s="2">
        <f>C13+'Budget et réalisé - Ex 2'!D13</f>
        <v>-360</v>
      </c>
      <c r="E13" s="2">
        <f>D13+'Budget et réalisé - Ex 2'!E13</f>
        <v>-480</v>
      </c>
      <c r="F13" s="2">
        <f>E13+'Budget et réalisé - Ex 2'!F13</f>
        <v>-600</v>
      </c>
      <c r="G13" s="2">
        <f>F13+'Budget et réalisé - Ex 2'!G13</f>
        <v>-720</v>
      </c>
      <c r="H13" s="2">
        <f>G13+'Budget et réalisé - Ex 2'!H13</f>
        <v>-840</v>
      </c>
      <c r="I13" s="2">
        <f>H13+'Budget et réalisé - Ex 2'!I13</f>
        <v>-960</v>
      </c>
      <c r="J13" s="2">
        <f>I13+'Budget et réalisé - Ex 2'!J13</f>
        <v>-1080</v>
      </c>
      <c r="K13" s="2">
        <f>J13+'Budget et réalisé - Ex 2'!K13</f>
        <v>-1200</v>
      </c>
      <c r="L13" s="2">
        <f>K13+'Budget et réalisé - Ex 2'!L13</f>
        <v>-1320</v>
      </c>
      <c r="M13" s="2">
        <f>L13+'Budget et réalisé - Ex 2'!M13</f>
        <v>-1440</v>
      </c>
    </row>
    <row r="14" spans="1:13" x14ac:dyDescent="0.15">
      <c r="A14" t="s">
        <v>6</v>
      </c>
      <c r="B14" s="2">
        <f>Budget!B14</f>
        <v>-700</v>
      </c>
      <c r="C14" s="2">
        <f>B14+'Budget et réalisé - Ex 2'!C14</f>
        <v>-1200</v>
      </c>
      <c r="D14" s="2">
        <f>C14+'Budget et réalisé - Ex 2'!D14</f>
        <v>-1700</v>
      </c>
      <c r="E14" s="2">
        <f>D14+'Budget et réalisé - Ex 2'!E14</f>
        <v>-2200</v>
      </c>
      <c r="F14" s="2">
        <f>E14+'Budget et réalisé - Ex 2'!F14</f>
        <v>-2700</v>
      </c>
      <c r="G14" s="2">
        <f>F14+'Budget et réalisé - Ex 2'!G14</f>
        <v>-3200</v>
      </c>
      <c r="H14" s="2">
        <f>G14+'Budget et réalisé - Ex 2'!H14</f>
        <v>-3400</v>
      </c>
      <c r="I14" s="2">
        <f>H14+'Budget et réalisé - Ex 2'!I14</f>
        <v>-3600</v>
      </c>
      <c r="J14" s="2">
        <f>I14+'Budget et réalisé - Ex 2'!J14</f>
        <v>-4100</v>
      </c>
      <c r="K14" s="2">
        <f>J14+'Budget et réalisé - Ex 2'!K14</f>
        <v>-4600</v>
      </c>
      <c r="L14" s="2">
        <f>K14+'Budget et réalisé - Ex 2'!L14</f>
        <v>-5100</v>
      </c>
      <c r="M14" s="2">
        <f>L14+'Budget et réalisé - Ex 2'!M14</f>
        <v>-5800</v>
      </c>
    </row>
    <row r="15" spans="1:13" x14ac:dyDescent="0.15">
      <c r="A15" t="s">
        <v>16</v>
      </c>
      <c r="B15" s="2">
        <f>Budget!B15</f>
        <v>-100</v>
      </c>
      <c r="C15" s="2">
        <f>B15+'Budget et réalisé - Ex 2'!C15</f>
        <v>-200</v>
      </c>
      <c r="D15" s="2">
        <f>C15+'Budget et réalisé - Ex 2'!D15</f>
        <v>-300</v>
      </c>
      <c r="E15" s="2">
        <f>D15+'Budget et réalisé - Ex 2'!E15</f>
        <v>-400</v>
      </c>
      <c r="F15" s="2">
        <f>E15+'Budget et réalisé - Ex 2'!F15</f>
        <v>-500</v>
      </c>
      <c r="G15" s="2">
        <f>F15+'Budget et réalisé - Ex 2'!G15</f>
        <v>-600</v>
      </c>
      <c r="H15" s="2">
        <f>G15+'Budget et réalisé - Ex 2'!H15</f>
        <v>-700</v>
      </c>
      <c r="I15" s="2">
        <f>H15+'Budget et réalisé - Ex 2'!I15</f>
        <v>-800</v>
      </c>
      <c r="J15" s="2">
        <f>I15+'Budget et réalisé - Ex 2'!J15</f>
        <v>-900</v>
      </c>
      <c r="K15" s="2">
        <f>J15+'Budget et réalisé - Ex 2'!K15</f>
        <v>-1000</v>
      </c>
      <c r="L15" s="2">
        <f>K15+'Budget et réalisé - Ex 2'!L15</f>
        <v>-1100</v>
      </c>
      <c r="M15" s="2">
        <f>L15+'Budget et réalisé - Ex 2'!M15</f>
        <v>-1200</v>
      </c>
    </row>
    <row r="16" spans="1:13" x14ac:dyDescent="0.15">
      <c r="A16" t="s">
        <v>7</v>
      </c>
      <c r="B16" s="2">
        <f>Budget!B16</f>
        <v>0</v>
      </c>
      <c r="C16" s="2">
        <f>B16+'Budget et réalisé - Ex 2'!C16</f>
        <v>0</v>
      </c>
      <c r="D16" s="2">
        <f>C16+'Budget et réalisé - Ex 2'!D16</f>
        <v>0</v>
      </c>
      <c r="E16" s="2">
        <f>D16+'Budget et réalisé - Ex 2'!E16</f>
        <v>0</v>
      </c>
      <c r="F16" s="2">
        <f>E16+'Budget et réalisé - Ex 2'!F16</f>
        <v>0</v>
      </c>
      <c r="G16" s="2">
        <f>F16+'Budget et réalisé - Ex 2'!G16</f>
        <v>0</v>
      </c>
      <c r="H16" s="2">
        <f>G16+'Budget et réalisé - Ex 2'!H16</f>
        <v>0</v>
      </c>
      <c r="I16" s="2">
        <f>H16+'Budget et réalisé - Ex 2'!I16</f>
        <v>0</v>
      </c>
      <c r="J16" s="2">
        <f>I16+'Budget et réalisé - Ex 2'!J16</f>
        <v>0</v>
      </c>
      <c r="K16" s="2">
        <f>J16+'Budget et réalisé - Ex 2'!K16</f>
        <v>0</v>
      </c>
      <c r="L16" s="2">
        <f>K16+'Budget et réalisé - Ex 2'!L16</f>
        <v>0</v>
      </c>
      <c r="M16" s="2">
        <f>L16+'Budget et réalisé - Ex 2'!M16</f>
        <v>-2000</v>
      </c>
    </row>
    <row r="17" spans="1:13" x14ac:dyDescent="0.15">
      <c r="A17" s="4" t="s">
        <v>8</v>
      </c>
      <c r="B17" s="5">
        <f>Budget!B17</f>
        <v>-200</v>
      </c>
      <c r="C17" s="5">
        <f>B17+'Budget et réalisé - Ex 2'!C17</f>
        <v>0</v>
      </c>
      <c r="D17" s="5">
        <f>C17+'Budget et réalisé - Ex 2'!D17</f>
        <v>200</v>
      </c>
      <c r="E17" s="5">
        <f>D17+'Budget et réalisé - Ex 2'!E17</f>
        <v>400</v>
      </c>
      <c r="F17" s="5">
        <f>E17+'Budget et réalisé - Ex 2'!F17</f>
        <v>600</v>
      </c>
      <c r="G17" s="5">
        <f>F17+'Budget et réalisé - Ex 2'!G17</f>
        <v>800</v>
      </c>
      <c r="H17" s="5">
        <f>G17+'Budget et réalisé - Ex 2'!H17</f>
        <v>1000</v>
      </c>
      <c r="I17" s="5">
        <f>H17+'Budget et réalisé - Ex 2'!I17</f>
        <v>1200</v>
      </c>
      <c r="J17" s="5">
        <f>I17+'Budget et réalisé - Ex 2'!J17</f>
        <v>1400</v>
      </c>
      <c r="K17" s="5">
        <f>J17+'Budget et réalisé - Ex 2'!K17</f>
        <v>1600</v>
      </c>
      <c r="L17" s="5">
        <f>K17+'Budget et réalisé - Ex 2'!L17</f>
        <v>1800</v>
      </c>
      <c r="M17" s="5">
        <f>L17+'Budget et réalisé - Ex 2'!M17</f>
        <v>2000</v>
      </c>
    </row>
    <row r="18" spans="1:13" x14ac:dyDescent="0.15">
      <c r="A18" s="6" t="s">
        <v>18</v>
      </c>
      <c r="B18" s="7">
        <f>SUM(B8:B17)</f>
        <v>-18697</v>
      </c>
      <c r="C18" s="7">
        <f>B18+'Budget et réalisé - Ex 2'!C18</f>
        <v>-36794</v>
      </c>
      <c r="D18" s="7">
        <f>C18+'Budget et réalisé - Ex 2'!D18</f>
        <v>-54891</v>
      </c>
      <c r="E18" s="7">
        <f>D18+'Budget et réalisé - Ex 2'!E18</f>
        <v>-72988</v>
      </c>
      <c r="F18" s="7">
        <f>E18+'Budget et réalisé - Ex 2'!F18</f>
        <v>-91085</v>
      </c>
      <c r="G18" s="7">
        <f>F18+'Budget et réalisé - Ex 2'!G18</f>
        <v>-109182</v>
      </c>
      <c r="H18" s="7">
        <f>G18+'Budget et réalisé - Ex 2'!H18</f>
        <v>-123979</v>
      </c>
      <c r="I18" s="7">
        <f>H18+'Budget et réalisé - Ex 2'!I18</f>
        <v>-137776</v>
      </c>
      <c r="J18" s="7">
        <f>I18+'Budget et réalisé - Ex 2'!J18</f>
        <v>-155873</v>
      </c>
      <c r="K18" s="7">
        <f>J18+'Budget et réalisé - Ex 2'!K18</f>
        <v>-173970</v>
      </c>
      <c r="L18" s="7">
        <f>K18+'Budget et réalisé - Ex 2'!L18</f>
        <v>-192067</v>
      </c>
      <c r="M18" s="7">
        <f>L18+'Budget et réalisé - Ex 2'!M18</f>
        <v>-212364</v>
      </c>
    </row>
    <row r="19" spans="1:13" x14ac:dyDescent="0.15">
      <c r="A19" s="6" t="s">
        <v>19</v>
      </c>
      <c r="B19" s="7">
        <f>B6+B18</f>
        <v>2803</v>
      </c>
      <c r="C19" s="7">
        <f>B19+'Budget et réalisé - Ex 2'!C19</f>
        <v>5206</v>
      </c>
      <c r="D19" s="7">
        <f>C19+'Budget et réalisé - Ex 2'!D19</f>
        <v>7609</v>
      </c>
      <c r="E19" s="7">
        <f>D19+'Budget et réalisé - Ex 2'!E19</f>
        <v>10012</v>
      </c>
      <c r="F19" s="7">
        <f>E19+'Budget et réalisé - Ex 2'!F19</f>
        <v>12415</v>
      </c>
      <c r="G19" s="7">
        <f>F19+'Budget et réalisé - Ex 2'!G19</f>
        <v>14818</v>
      </c>
      <c r="H19" s="7">
        <f>G19+'Budget et réalisé - Ex 2'!H19</f>
        <v>13021</v>
      </c>
      <c r="I19" s="7">
        <f>H19+'Budget et réalisé - Ex 2'!I19</f>
        <v>10224</v>
      </c>
      <c r="J19" s="7">
        <f>I19+'Budget et réalisé - Ex 2'!J19</f>
        <v>12627</v>
      </c>
      <c r="K19" s="7">
        <f>J19+'Budget et réalisé - Ex 2'!K19</f>
        <v>15030</v>
      </c>
      <c r="L19" s="7">
        <f>K19+'Budget et réalisé - Ex 2'!L19</f>
        <v>17433</v>
      </c>
      <c r="M19" s="7">
        <f>L19+'Budget et réalisé - Ex 2'!M19</f>
        <v>18636</v>
      </c>
    </row>
    <row r="20" spans="1:13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 t="s">
        <v>9</v>
      </c>
      <c r="B21" s="2">
        <f>Budget!B21</f>
        <v>0</v>
      </c>
      <c r="C21" s="2">
        <f>B21+'Budget et réalisé - Ex 2'!C21</f>
        <v>0</v>
      </c>
      <c r="D21" s="2">
        <f>C21+'Budget et réalisé - Ex 2'!D21</f>
        <v>0</v>
      </c>
      <c r="E21" s="2">
        <f>D21+'Budget et réalisé - Ex 2'!E21</f>
        <v>0</v>
      </c>
      <c r="F21" s="2">
        <f>E21+'Budget et réalisé - Ex 2'!F21</f>
        <v>0</v>
      </c>
      <c r="G21" s="2">
        <f>F21+'Budget et réalisé - Ex 2'!G21</f>
        <v>0</v>
      </c>
      <c r="H21" s="2">
        <f>G21+'Budget et réalisé - Ex 2'!H21</f>
        <v>0</v>
      </c>
      <c r="I21" s="2">
        <f>H21+'Budget et réalisé - Ex 2'!I21</f>
        <v>0</v>
      </c>
      <c r="J21" s="2">
        <f>I21+'Budget et réalisé - Ex 2'!J21</f>
        <v>0</v>
      </c>
      <c r="K21" s="2">
        <f>J21+'Budget et réalisé - Ex 2'!K21</f>
        <v>0</v>
      </c>
      <c r="L21" s="2">
        <f>K21+'Budget et réalisé - Ex 2'!L21</f>
        <v>0</v>
      </c>
      <c r="M21" s="2">
        <f>L21+'Budget et réalisé - Ex 2'!M21</f>
        <v>-5500</v>
      </c>
    </row>
    <row r="22" spans="1:13" x14ac:dyDescent="0.15">
      <c r="A22" s="4" t="s">
        <v>10</v>
      </c>
      <c r="B22" s="5">
        <f>Budget!B22</f>
        <v>0</v>
      </c>
      <c r="C22" s="5">
        <f>B22+'Budget et réalisé - Ex 2'!C22</f>
        <v>0</v>
      </c>
      <c r="D22" s="5">
        <f>C22+'Budget et réalisé - Ex 2'!D22</f>
        <v>0</v>
      </c>
      <c r="E22" s="5">
        <f>D22+'Budget et réalisé - Ex 2'!E22</f>
        <v>0</v>
      </c>
      <c r="F22" s="5">
        <f>E22+'Budget et réalisé - Ex 2'!F22</f>
        <v>0</v>
      </c>
      <c r="G22" s="5">
        <f>F22+'Budget et réalisé - Ex 2'!G22</f>
        <v>0</v>
      </c>
      <c r="H22" s="5">
        <f>G22+'Budget et réalisé - Ex 2'!H22</f>
        <v>0</v>
      </c>
      <c r="I22" s="5">
        <f>H22+'Budget et réalisé - Ex 2'!I22</f>
        <v>0</v>
      </c>
      <c r="J22" s="5">
        <f>I22+'Budget et réalisé - Ex 2'!J22</f>
        <v>0</v>
      </c>
      <c r="K22" s="5">
        <f>J22+'Budget et réalisé - Ex 2'!K22</f>
        <v>0</v>
      </c>
      <c r="L22" s="5">
        <f>K22+'Budget et réalisé - Ex 2'!L22</f>
        <v>0</v>
      </c>
      <c r="M22" s="5">
        <f>L22+'Budget et réalisé - Ex 2'!M22</f>
        <v>-2500</v>
      </c>
    </row>
    <row r="23" spans="1:13" s="8" customFormat="1" x14ac:dyDescent="0.15">
      <c r="A23" s="9" t="s">
        <v>20</v>
      </c>
      <c r="B23" s="10">
        <f>B19+B21+B22</f>
        <v>2803</v>
      </c>
      <c r="C23" s="10">
        <f>B23+'Budget et réalisé - Ex 2'!C23</f>
        <v>5206</v>
      </c>
      <c r="D23" s="10">
        <f>C23+'Budget et réalisé - Ex 2'!D23</f>
        <v>7609</v>
      </c>
      <c r="E23" s="10">
        <f>D23+'Budget et réalisé - Ex 2'!E23</f>
        <v>10012</v>
      </c>
      <c r="F23" s="10">
        <f>E23+'Budget et réalisé - Ex 2'!F23</f>
        <v>12415</v>
      </c>
      <c r="G23" s="10">
        <f>F23+'Budget et réalisé - Ex 2'!G23</f>
        <v>14818</v>
      </c>
      <c r="H23" s="10">
        <f>G23+'Budget et réalisé - Ex 2'!H23</f>
        <v>13021</v>
      </c>
      <c r="I23" s="10">
        <f>H23+'Budget et réalisé - Ex 2'!I23</f>
        <v>10224</v>
      </c>
      <c r="J23" s="10">
        <f>I23+'Budget et réalisé - Ex 2'!J23</f>
        <v>12627</v>
      </c>
      <c r="K23" s="10">
        <f>J23+'Budget et réalisé - Ex 2'!K23</f>
        <v>15030</v>
      </c>
      <c r="L23" s="10">
        <f>K23+'Budget et réalisé - Ex 2'!L23</f>
        <v>17433</v>
      </c>
      <c r="M23" s="10">
        <f>L23+'Budget et réalisé - Ex 2'!M23</f>
        <v>10636</v>
      </c>
    </row>
    <row r="24" spans="1:13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15">
      <c r="A25" s="4" t="s">
        <v>11</v>
      </c>
      <c r="B25" s="5">
        <f>Budget!B25</f>
        <v>0</v>
      </c>
      <c r="C25" s="5">
        <f>B25+'Budget et réalisé - Ex 2'!C25</f>
        <v>0</v>
      </c>
      <c r="D25" s="5">
        <f>C25+'Budget et réalisé - Ex 2'!D25</f>
        <v>0</v>
      </c>
      <c r="E25" s="5">
        <f>D25+'Budget et réalisé - Ex 2'!E25</f>
        <v>0</v>
      </c>
      <c r="F25" s="5">
        <f>E25+'Budget et réalisé - Ex 2'!F25</f>
        <v>0</v>
      </c>
      <c r="G25" s="5">
        <f>F25+'Budget et réalisé - Ex 2'!G25</f>
        <v>0</v>
      </c>
      <c r="H25" s="5">
        <f>G25+'Budget et réalisé - Ex 2'!H25</f>
        <v>0</v>
      </c>
      <c r="I25" s="5">
        <f>H25+'Budget et réalisé - Ex 2'!I25</f>
        <v>0</v>
      </c>
      <c r="J25" s="5">
        <f>I25+'Budget et réalisé - Ex 2'!J25</f>
        <v>0</v>
      </c>
      <c r="K25" s="5">
        <f>J25+'Budget et réalisé - Ex 2'!K25</f>
        <v>0</v>
      </c>
      <c r="L25" s="5">
        <f>K25+'Budget et réalisé - Ex 2'!L25</f>
        <v>0</v>
      </c>
      <c r="M25" s="5">
        <f>L25+'Budget et réalisé - Ex 2'!M25</f>
        <v>-1595.3999999999999</v>
      </c>
    </row>
    <row r="26" spans="1:13" s="8" customFormat="1" x14ac:dyDescent="0.15">
      <c r="A26" s="6" t="s">
        <v>21</v>
      </c>
      <c r="B26" s="7">
        <f>B23+B25</f>
        <v>2803</v>
      </c>
      <c r="C26" s="7">
        <f>B26+'Budget et réalisé - Ex 2'!C26</f>
        <v>5206</v>
      </c>
      <c r="D26" s="7">
        <f>C26+'Budget et réalisé - Ex 2'!D26</f>
        <v>7609</v>
      </c>
      <c r="E26" s="7">
        <f>D26+'Budget et réalisé - Ex 2'!E26</f>
        <v>10012</v>
      </c>
      <c r="F26" s="7">
        <f>E26+'Budget et réalisé - Ex 2'!F26</f>
        <v>12415</v>
      </c>
      <c r="G26" s="7">
        <f>F26+'Budget et réalisé - Ex 2'!G26</f>
        <v>14818</v>
      </c>
      <c r="H26" s="7">
        <f>G26+'Budget et réalisé - Ex 2'!H26</f>
        <v>13021</v>
      </c>
      <c r="I26" s="7">
        <f>H26+'Budget et réalisé - Ex 2'!I26</f>
        <v>10224</v>
      </c>
      <c r="J26" s="7">
        <f>I26+'Budget et réalisé - Ex 2'!J26</f>
        <v>12627</v>
      </c>
      <c r="K26" s="7">
        <f>J26+'Budget et réalisé - Ex 2'!K26</f>
        <v>15030</v>
      </c>
      <c r="L26" s="7">
        <f>K26+'Budget et réalisé - Ex 2'!L26</f>
        <v>17433</v>
      </c>
      <c r="M26" s="7">
        <f>L26+'Budget et réalisé - Ex 2'!M26</f>
        <v>9040.6</v>
      </c>
    </row>
    <row r="30" spans="1:13" x14ac:dyDescent="0.15">
      <c r="A30" s="13"/>
      <c r="B30" s="11" t="str">
        <f ca="1">"REALISÉ CUMULÉ "&amp;YEAR(TODAY())</f>
        <v>REALISÉ CUMULÉ 2020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15">
      <c r="B31" s="12" t="s">
        <v>25</v>
      </c>
      <c r="C31" s="12" t="s">
        <v>26</v>
      </c>
      <c r="D31" s="12" t="s">
        <v>27</v>
      </c>
      <c r="E31" s="12" t="s">
        <v>30</v>
      </c>
      <c r="F31" s="12" t="s">
        <v>28</v>
      </c>
      <c r="G31" s="12" t="s">
        <v>29</v>
      </c>
      <c r="H31" s="12" t="s">
        <v>31</v>
      </c>
      <c r="I31" s="12" t="s">
        <v>32</v>
      </c>
      <c r="J31" s="12" t="s">
        <v>33</v>
      </c>
      <c r="K31" s="12" t="s">
        <v>34</v>
      </c>
      <c r="L31" s="12" t="s">
        <v>35</v>
      </c>
      <c r="M31" s="12" t="s">
        <v>36</v>
      </c>
    </row>
    <row r="32" spans="1:13" x14ac:dyDescent="0.15">
      <c r="A32" t="s">
        <v>1</v>
      </c>
      <c r="B32" s="2">
        <f>IF('Budget et réalisé - Ex 2'!B$55&lt;&gt;0,'01'!$B3,0)</f>
        <v>17895</v>
      </c>
      <c r="C32" s="2">
        <f>IF('Budget et réalisé - Ex 2'!C$55&lt;&gt;0,B32+'Budget et réalisé - Ex 2'!C32,0)</f>
        <v>40427</v>
      </c>
      <c r="D32" s="2">
        <f>IF('Budget et réalisé - Ex 2'!D$55&lt;&gt;0,C32+'Budget et réalisé - Ex 2'!D32,0)</f>
        <v>62014</v>
      </c>
      <c r="E32" s="2">
        <f>IF('Budget et réalisé - Ex 2'!E$55&lt;&gt;0,D32+'Budget et réalisé - Ex 2'!E32,0)</f>
        <v>0</v>
      </c>
      <c r="F32" s="2">
        <f>IF('Budget et réalisé - Ex 2'!F$55&lt;&gt;0,E32+'Budget et réalisé - Ex 2'!F32,0)</f>
        <v>0</v>
      </c>
      <c r="G32" s="2">
        <f>IF('Budget et réalisé - Ex 2'!G$55&lt;&gt;0,F32+'Budget et réalisé - Ex 2'!G32,0)</f>
        <v>0</v>
      </c>
      <c r="H32" s="2">
        <f>IF('Budget et réalisé - Ex 2'!H$55&lt;&gt;0,G32+'Budget et réalisé - Ex 2'!H32,0)</f>
        <v>0</v>
      </c>
      <c r="I32" s="2">
        <f>IF('Budget et réalisé - Ex 2'!I$55&lt;&gt;0,H32+'Budget et réalisé - Ex 2'!I32,0)</f>
        <v>0</v>
      </c>
      <c r="J32" s="2">
        <f>IF('Budget et réalisé - Ex 2'!J$55&lt;&gt;0,I32+'Budget et réalisé - Ex 2'!J32,0)</f>
        <v>0</v>
      </c>
      <c r="K32" s="2">
        <f>IF('Budget et réalisé - Ex 2'!K$55&lt;&gt;0,J32+'Budget et réalisé - Ex 2'!K32,0)</f>
        <v>0</v>
      </c>
      <c r="L32" s="2">
        <f>IF('Budget et réalisé - Ex 2'!L$55&lt;&gt;0,K32+'Budget et réalisé - Ex 2'!L32,0)</f>
        <v>0</v>
      </c>
      <c r="M32" s="2">
        <f>IF('Budget et réalisé - Ex 2'!M$55&lt;&gt;0,L32+'Budget et réalisé - Ex 2'!M32,0)</f>
        <v>0</v>
      </c>
    </row>
    <row r="33" spans="1:13" x14ac:dyDescent="0.15">
      <c r="A33" t="s">
        <v>0</v>
      </c>
      <c r="B33" s="2">
        <f>IF('Budget et réalisé - Ex 2'!B$55&lt;&gt;0,'01'!$B4,0)</f>
        <v>2897</v>
      </c>
      <c r="C33" s="2">
        <f>IF('Budget et réalisé - Ex 2'!C$55&lt;&gt;0,B33+'Budget et réalisé - Ex 2'!C33,0)</f>
        <v>7155</v>
      </c>
      <c r="D33" s="2">
        <f>IF('Budget et réalisé - Ex 2'!D$55&lt;&gt;0,C33+'Budget et réalisé - Ex 2'!D33,0)</f>
        <v>10442</v>
      </c>
      <c r="E33" s="2">
        <f>IF('Budget et réalisé - Ex 2'!E$55&lt;&gt;0,D33+'Budget et réalisé - Ex 2'!E33,0)</f>
        <v>0</v>
      </c>
      <c r="F33" s="2">
        <f>IF('Budget et réalisé - Ex 2'!F$55&lt;&gt;0,E33+'Budget et réalisé - Ex 2'!F33,0)</f>
        <v>0</v>
      </c>
      <c r="G33" s="2">
        <f>IF('Budget et réalisé - Ex 2'!G$55&lt;&gt;0,F33+'Budget et réalisé - Ex 2'!G33,0)</f>
        <v>0</v>
      </c>
      <c r="H33" s="2">
        <f>IF('Budget et réalisé - Ex 2'!H$55&lt;&gt;0,G33+'Budget et réalisé - Ex 2'!H33,0)</f>
        <v>0</v>
      </c>
      <c r="I33" s="2">
        <f>IF('Budget et réalisé - Ex 2'!I$55&lt;&gt;0,H33+'Budget et réalisé - Ex 2'!I33,0)</f>
        <v>0</v>
      </c>
      <c r="J33" s="2">
        <f>IF('Budget et réalisé - Ex 2'!J$55&lt;&gt;0,I33+'Budget et réalisé - Ex 2'!J33,0)</f>
        <v>0</v>
      </c>
      <c r="K33" s="2">
        <f>IF('Budget et réalisé - Ex 2'!K$55&lt;&gt;0,J33+'Budget et réalisé - Ex 2'!K33,0)</f>
        <v>0</v>
      </c>
      <c r="L33" s="2">
        <f>IF('Budget et réalisé - Ex 2'!L$55&lt;&gt;0,K33+'Budget et réalisé - Ex 2'!L33,0)</f>
        <v>0</v>
      </c>
      <c r="M33" s="2">
        <f>IF('Budget et réalisé - Ex 2'!M$55&lt;&gt;0,L33+'Budget et réalisé - Ex 2'!M33,0)</f>
        <v>0</v>
      </c>
    </row>
    <row r="34" spans="1:13" x14ac:dyDescent="0.15">
      <c r="A34" s="4" t="s">
        <v>14</v>
      </c>
      <c r="B34" s="5">
        <f>IF('Budget et réalisé - Ex 2'!B$55&lt;&gt;0,'01'!$B5,0)</f>
        <v>0</v>
      </c>
      <c r="C34" s="5">
        <f>IF('Budget et réalisé - Ex 2'!C$55&lt;&gt;0,B34+'Budget et réalisé - Ex 2'!C34,0)</f>
        <v>0</v>
      </c>
      <c r="D34" s="5">
        <f>IF('Budget et réalisé - Ex 2'!D$55&lt;&gt;0,C34+'Budget et réalisé - Ex 2'!D34,0)</f>
        <v>0</v>
      </c>
      <c r="E34" s="5">
        <f>IF('Budget et réalisé - Ex 2'!E$55&lt;&gt;0,D34+'Budget et réalisé - Ex 2'!E34,0)</f>
        <v>0</v>
      </c>
      <c r="F34" s="5">
        <f>IF('Budget et réalisé - Ex 2'!F$55&lt;&gt;0,E34+'Budget et réalisé - Ex 2'!F34,0)</f>
        <v>0</v>
      </c>
      <c r="G34" s="5">
        <f>IF('Budget et réalisé - Ex 2'!G$55&lt;&gt;0,F34+'Budget et réalisé - Ex 2'!G34,0)</f>
        <v>0</v>
      </c>
      <c r="H34" s="5">
        <f>IF('Budget et réalisé - Ex 2'!H$55&lt;&gt;0,G34+'Budget et réalisé - Ex 2'!H34,0)</f>
        <v>0</v>
      </c>
      <c r="I34" s="5">
        <f>IF('Budget et réalisé - Ex 2'!I$55&lt;&gt;0,H34+'Budget et réalisé - Ex 2'!I34,0)</f>
        <v>0</v>
      </c>
      <c r="J34" s="5">
        <f>IF('Budget et réalisé - Ex 2'!J$55&lt;&gt;0,I34+'Budget et réalisé - Ex 2'!J34,0)</f>
        <v>0</v>
      </c>
      <c r="K34" s="5">
        <f>IF('Budget et réalisé - Ex 2'!K$55&lt;&gt;0,J34+'Budget et réalisé - Ex 2'!K34,0)</f>
        <v>0</v>
      </c>
      <c r="L34" s="5">
        <f>IF('Budget et réalisé - Ex 2'!L$55&lt;&gt;0,K34+'Budget et réalisé - Ex 2'!L34,0)</f>
        <v>0</v>
      </c>
      <c r="M34" s="5">
        <f>IF('Budget et réalisé - Ex 2'!M$55&lt;&gt;0,L34+'Budget et réalisé - Ex 2'!M34,0)</f>
        <v>0</v>
      </c>
    </row>
    <row r="35" spans="1:13" x14ac:dyDescent="0.15">
      <c r="A35" s="6" t="s">
        <v>17</v>
      </c>
      <c r="B35" s="7">
        <f>IF('Budget et réalisé - Ex 2'!B$55&lt;&gt;0,'01'!$B6,0)</f>
        <v>20792</v>
      </c>
      <c r="C35" s="7">
        <f>IF('Budget et réalisé - Ex 2'!C$55&lt;&gt;0,B35+'Budget et réalisé - Ex 2'!C35,0)</f>
        <v>47582</v>
      </c>
      <c r="D35" s="7">
        <f>IF('Budget et réalisé - Ex 2'!D$55&lt;&gt;0,C35+'Budget et réalisé - Ex 2'!D35,0)</f>
        <v>72456</v>
      </c>
      <c r="E35" s="7">
        <f>IF('Budget et réalisé - Ex 2'!E$55&lt;&gt;0,D35+'Budget et réalisé - Ex 2'!E35,0)</f>
        <v>0</v>
      </c>
      <c r="F35" s="7">
        <f>IF('Budget et réalisé - Ex 2'!F$55&lt;&gt;0,E35+'Budget et réalisé - Ex 2'!F35,0)</f>
        <v>0</v>
      </c>
      <c r="G35" s="7">
        <f>IF('Budget et réalisé - Ex 2'!G$55&lt;&gt;0,F35+'Budget et réalisé - Ex 2'!G35,0)</f>
        <v>0</v>
      </c>
      <c r="H35" s="7">
        <f>IF('Budget et réalisé - Ex 2'!H$55&lt;&gt;0,G35+'Budget et réalisé - Ex 2'!H35,0)</f>
        <v>0</v>
      </c>
      <c r="I35" s="7">
        <f>IF('Budget et réalisé - Ex 2'!I$55&lt;&gt;0,H35+'Budget et réalisé - Ex 2'!I35,0)</f>
        <v>0</v>
      </c>
      <c r="J35" s="7">
        <f>IF('Budget et réalisé - Ex 2'!J$55&lt;&gt;0,I35+'Budget et réalisé - Ex 2'!J35,0)</f>
        <v>0</v>
      </c>
      <c r="K35" s="7">
        <f>IF('Budget et réalisé - Ex 2'!K$55&lt;&gt;0,J35+'Budget et réalisé - Ex 2'!K35,0)</f>
        <v>0</v>
      </c>
      <c r="L35" s="7">
        <f>IF('Budget et réalisé - Ex 2'!L$55&lt;&gt;0,K35+'Budget et réalisé - Ex 2'!L35,0)</f>
        <v>0</v>
      </c>
      <c r="M35" s="7">
        <f>IF('Budget et réalisé - Ex 2'!M$55&lt;&gt;0,L35+'Budget et réalisé - Ex 2'!M35,0)</f>
        <v>0</v>
      </c>
    </row>
    <row r="36" spans="1:13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15">
      <c r="A37" t="s">
        <v>13</v>
      </c>
      <c r="B37" s="2">
        <f>IF('Budget et réalisé - Ex 2'!B$55&lt;&gt;0,'01'!$B8,0)</f>
        <v>-8015</v>
      </c>
      <c r="C37" s="2">
        <f>IF('Budget et réalisé - Ex 2'!C$55&lt;&gt;0,B37+'Budget et réalisé - Ex 2'!C37,0)</f>
        <v>-18600</v>
      </c>
      <c r="D37" s="2">
        <f>IF('Budget et réalisé - Ex 2'!D$55&lt;&gt;0,C37+'Budget et réalisé - Ex 2'!D37,0)</f>
        <v>-28847</v>
      </c>
      <c r="E37" s="2">
        <f>IF('Budget et réalisé - Ex 2'!E$55&lt;&gt;0,D37+'Budget et réalisé - Ex 2'!E37,0)</f>
        <v>0</v>
      </c>
      <c r="F37" s="2">
        <f>IF('Budget et réalisé - Ex 2'!F$55&lt;&gt;0,E37+'Budget et réalisé - Ex 2'!F37,0)</f>
        <v>0</v>
      </c>
      <c r="G37" s="2">
        <f>IF('Budget et réalisé - Ex 2'!G$55&lt;&gt;0,F37+'Budget et réalisé - Ex 2'!G37,0)</f>
        <v>0</v>
      </c>
      <c r="H37" s="2">
        <f>IF('Budget et réalisé - Ex 2'!H$55&lt;&gt;0,G37+'Budget et réalisé - Ex 2'!H37,0)</f>
        <v>0</v>
      </c>
      <c r="I37" s="2">
        <f>IF('Budget et réalisé - Ex 2'!I$55&lt;&gt;0,H37+'Budget et réalisé - Ex 2'!I37,0)</f>
        <v>0</v>
      </c>
      <c r="J37" s="2">
        <f>IF('Budget et réalisé - Ex 2'!J$55&lt;&gt;0,I37+'Budget et réalisé - Ex 2'!J37,0)</f>
        <v>0</v>
      </c>
      <c r="K37" s="2">
        <f>IF('Budget et réalisé - Ex 2'!K$55&lt;&gt;0,J37+'Budget et réalisé - Ex 2'!K37,0)</f>
        <v>0</v>
      </c>
      <c r="L37" s="2">
        <f>IF('Budget et réalisé - Ex 2'!L$55&lt;&gt;0,K37+'Budget et réalisé - Ex 2'!L37,0)</f>
        <v>0</v>
      </c>
      <c r="M37" s="2">
        <f>IF('Budget et réalisé - Ex 2'!M$55&lt;&gt;0,L37+'Budget et réalisé - Ex 2'!M37,0)</f>
        <v>0</v>
      </c>
    </row>
    <row r="38" spans="1:13" x14ac:dyDescent="0.15">
      <c r="A38" t="s">
        <v>2</v>
      </c>
      <c r="B38" s="2">
        <f>IF('Budget et réalisé - Ex 2'!B$55&lt;&gt;0,'01'!$B9,0)</f>
        <v>-7528</v>
      </c>
      <c r="C38" s="2">
        <f>IF('Budget et réalisé - Ex 2'!C$55&lt;&gt;0,B38+'Budget et réalisé - Ex 2'!C38,0)</f>
        <v>-15056</v>
      </c>
      <c r="D38" s="2">
        <f>IF('Budget et réalisé - Ex 2'!D$55&lt;&gt;0,C38+'Budget et réalisé - Ex 2'!D38,0)</f>
        <v>-22584</v>
      </c>
      <c r="E38" s="2">
        <f>IF('Budget et réalisé - Ex 2'!E$55&lt;&gt;0,D38+'Budget et réalisé - Ex 2'!E38,0)</f>
        <v>0</v>
      </c>
      <c r="F38" s="2">
        <f>IF('Budget et réalisé - Ex 2'!F$55&lt;&gt;0,E38+'Budget et réalisé - Ex 2'!F38,0)</f>
        <v>0</v>
      </c>
      <c r="G38" s="2">
        <f>IF('Budget et réalisé - Ex 2'!G$55&lt;&gt;0,F38+'Budget et réalisé - Ex 2'!G38,0)</f>
        <v>0</v>
      </c>
      <c r="H38" s="2">
        <f>IF('Budget et réalisé - Ex 2'!H$55&lt;&gt;0,G38+'Budget et réalisé - Ex 2'!H38,0)</f>
        <v>0</v>
      </c>
      <c r="I38" s="2">
        <f>IF('Budget et réalisé - Ex 2'!I$55&lt;&gt;0,H38+'Budget et réalisé - Ex 2'!I38,0)</f>
        <v>0</v>
      </c>
      <c r="J38" s="2">
        <f>IF('Budget et réalisé - Ex 2'!J$55&lt;&gt;0,I38+'Budget et réalisé - Ex 2'!J38,0)</f>
        <v>0</v>
      </c>
      <c r="K38" s="2">
        <f>IF('Budget et réalisé - Ex 2'!K$55&lt;&gt;0,J38+'Budget et réalisé - Ex 2'!K38,0)</f>
        <v>0</v>
      </c>
      <c r="L38" s="2">
        <f>IF('Budget et réalisé - Ex 2'!L$55&lt;&gt;0,K38+'Budget et réalisé - Ex 2'!L38,0)</f>
        <v>0</v>
      </c>
      <c r="M38" s="2">
        <f>IF('Budget et réalisé - Ex 2'!M$55&lt;&gt;0,L38+'Budget et réalisé - Ex 2'!M38,0)</f>
        <v>0</v>
      </c>
    </row>
    <row r="39" spans="1:13" x14ac:dyDescent="0.15">
      <c r="A39" t="s">
        <v>3</v>
      </c>
      <c r="B39" s="2">
        <f>IF('Budget et réalisé - Ex 2'!B$55&lt;&gt;0,'01'!$B10,0)</f>
        <v>-850</v>
      </c>
      <c r="C39" s="2">
        <f>IF('Budget et réalisé - Ex 2'!C$55&lt;&gt;0,B39+'Budget et réalisé - Ex 2'!C39,0)</f>
        <v>-1700</v>
      </c>
      <c r="D39" s="2">
        <f>IF('Budget et réalisé - Ex 2'!D$55&lt;&gt;0,C39+'Budget et réalisé - Ex 2'!D39,0)</f>
        <v>-2550</v>
      </c>
      <c r="E39" s="2">
        <f>IF('Budget et réalisé - Ex 2'!E$55&lt;&gt;0,D39+'Budget et réalisé - Ex 2'!E39,0)</f>
        <v>0</v>
      </c>
      <c r="F39" s="2">
        <f>IF('Budget et réalisé - Ex 2'!F$55&lt;&gt;0,E39+'Budget et réalisé - Ex 2'!F39,0)</f>
        <v>0</v>
      </c>
      <c r="G39" s="2">
        <f>IF('Budget et réalisé - Ex 2'!G$55&lt;&gt;0,F39+'Budget et réalisé - Ex 2'!G39,0)</f>
        <v>0</v>
      </c>
      <c r="H39" s="2">
        <f>IF('Budget et réalisé - Ex 2'!H$55&lt;&gt;0,G39+'Budget et réalisé - Ex 2'!H39,0)</f>
        <v>0</v>
      </c>
      <c r="I39" s="2">
        <f>IF('Budget et réalisé - Ex 2'!I$55&lt;&gt;0,H39+'Budget et réalisé - Ex 2'!I39,0)</f>
        <v>0</v>
      </c>
      <c r="J39" s="2">
        <f>IF('Budget et réalisé - Ex 2'!J$55&lt;&gt;0,I39+'Budget et réalisé - Ex 2'!J39,0)</f>
        <v>0</v>
      </c>
      <c r="K39" s="2">
        <f>IF('Budget et réalisé - Ex 2'!K$55&lt;&gt;0,J39+'Budget et réalisé - Ex 2'!K39,0)</f>
        <v>0</v>
      </c>
      <c r="L39" s="2">
        <f>IF('Budget et réalisé - Ex 2'!L$55&lt;&gt;0,K39+'Budget et réalisé - Ex 2'!L39,0)</f>
        <v>0</v>
      </c>
      <c r="M39" s="2">
        <f>IF('Budget et réalisé - Ex 2'!M$55&lt;&gt;0,L39+'Budget et réalisé - Ex 2'!M39,0)</f>
        <v>0</v>
      </c>
    </row>
    <row r="40" spans="1:13" x14ac:dyDescent="0.15">
      <c r="A40" t="s">
        <v>15</v>
      </c>
      <c r="B40" s="2">
        <f>IF('Budget et réalisé - Ex 2'!B$55&lt;&gt;0,'01'!$B11,0)</f>
        <v>-150</v>
      </c>
      <c r="C40" s="2">
        <f>IF('Budget et réalisé - Ex 2'!C$55&lt;&gt;0,B40+'Budget et réalisé - Ex 2'!C40,0)</f>
        <v>-300</v>
      </c>
      <c r="D40" s="2">
        <f>IF('Budget et réalisé - Ex 2'!D$55&lt;&gt;0,C40+'Budget et réalisé - Ex 2'!D40,0)</f>
        <v>-450</v>
      </c>
      <c r="E40" s="2">
        <f>IF('Budget et réalisé - Ex 2'!E$55&lt;&gt;0,D40+'Budget et réalisé - Ex 2'!E40,0)</f>
        <v>0</v>
      </c>
      <c r="F40" s="2">
        <f>IF('Budget et réalisé - Ex 2'!F$55&lt;&gt;0,E40+'Budget et réalisé - Ex 2'!F40,0)</f>
        <v>0</v>
      </c>
      <c r="G40" s="2">
        <f>IF('Budget et réalisé - Ex 2'!G$55&lt;&gt;0,F40+'Budget et réalisé - Ex 2'!G40,0)</f>
        <v>0</v>
      </c>
      <c r="H40" s="2">
        <f>IF('Budget et réalisé - Ex 2'!H$55&lt;&gt;0,G40+'Budget et réalisé - Ex 2'!H40,0)</f>
        <v>0</v>
      </c>
      <c r="I40" s="2">
        <f>IF('Budget et réalisé - Ex 2'!I$55&lt;&gt;0,H40+'Budget et réalisé - Ex 2'!I40,0)</f>
        <v>0</v>
      </c>
      <c r="J40" s="2">
        <f>IF('Budget et réalisé - Ex 2'!J$55&lt;&gt;0,I40+'Budget et réalisé - Ex 2'!J40,0)</f>
        <v>0</v>
      </c>
      <c r="K40" s="2">
        <f>IF('Budget et réalisé - Ex 2'!K$55&lt;&gt;0,J40+'Budget et réalisé - Ex 2'!K40,0)</f>
        <v>0</v>
      </c>
      <c r="L40" s="2">
        <f>IF('Budget et réalisé - Ex 2'!L$55&lt;&gt;0,K40+'Budget et réalisé - Ex 2'!L40,0)</f>
        <v>0</v>
      </c>
      <c r="M40" s="2">
        <f>IF('Budget et réalisé - Ex 2'!M$55&lt;&gt;0,L40+'Budget et réalisé - Ex 2'!M40,0)</f>
        <v>0</v>
      </c>
    </row>
    <row r="41" spans="1:13" x14ac:dyDescent="0.15">
      <c r="A41" t="s">
        <v>4</v>
      </c>
      <c r="B41" s="2">
        <f>IF('Budget et réalisé - Ex 2'!B$55&lt;&gt;0,'01'!$B12,0)</f>
        <v>-49</v>
      </c>
      <c r="C41" s="2">
        <f>IF('Budget et réalisé - Ex 2'!C$55&lt;&gt;0,B41+'Budget et réalisé - Ex 2'!C41,0)</f>
        <v>-98</v>
      </c>
      <c r="D41" s="2">
        <f>IF('Budget et réalisé - Ex 2'!D$55&lt;&gt;0,C41+'Budget et réalisé - Ex 2'!D41,0)</f>
        <v>-147</v>
      </c>
      <c r="E41" s="2">
        <f>IF('Budget et réalisé - Ex 2'!E$55&lt;&gt;0,D41+'Budget et réalisé - Ex 2'!E41,0)</f>
        <v>0</v>
      </c>
      <c r="F41" s="2">
        <f>IF('Budget et réalisé - Ex 2'!F$55&lt;&gt;0,E41+'Budget et réalisé - Ex 2'!F41,0)</f>
        <v>0</v>
      </c>
      <c r="G41" s="2">
        <f>IF('Budget et réalisé - Ex 2'!G$55&lt;&gt;0,F41+'Budget et réalisé - Ex 2'!G41,0)</f>
        <v>0</v>
      </c>
      <c r="H41" s="2">
        <f>IF('Budget et réalisé - Ex 2'!H$55&lt;&gt;0,G41+'Budget et réalisé - Ex 2'!H41,0)</f>
        <v>0</v>
      </c>
      <c r="I41" s="2">
        <f>IF('Budget et réalisé - Ex 2'!I$55&lt;&gt;0,H41+'Budget et réalisé - Ex 2'!I41,0)</f>
        <v>0</v>
      </c>
      <c r="J41" s="2">
        <f>IF('Budget et réalisé - Ex 2'!J$55&lt;&gt;0,I41+'Budget et réalisé - Ex 2'!J41,0)</f>
        <v>0</v>
      </c>
      <c r="K41" s="2">
        <f>IF('Budget et réalisé - Ex 2'!K$55&lt;&gt;0,J41+'Budget et réalisé - Ex 2'!K41,0)</f>
        <v>0</v>
      </c>
      <c r="L41" s="2">
        <f>IF('Budget et réalisé - Ex 2'!L$55&lt;&gt;0,K41+'Budget et réalisé - Ex 2'!L41,0)</f>
        <v>0</v>
      </c>
      <c r="M41" s="2">
        <f>IF('Budget et réalisé - Ex 2'!M$55&lt;&gt;0,L41+'Budget et réalisé - Ex 2'!M41,0)</f>
        <v>0</v>
      </c>
    </row>
    <row r="42" spans="1:13" x14ac:dyDescent="0.15">
      <c r="A42" t="s">
        <v>5</v>
      </c>
      <c r="B42" s="2">
        <f>IF('Budget et réalisé - Ex 2'!B$55&lt;&gt;0,'01'!$B13,0)</f>
        <v>-120</v>
      </c>
      <c r="C42" s="2">
        <f>IF('Budget et réalisé - Ex 2'!C$55&lt;&gt;0,B42+'Budget et réalisé - Ex 2'!C42,0)</f>
        <v>-240</v>
      </c>
      <c r="D42" s="2">
        <f>IF('Budget et réalisé - Ex 2'!D$55&lt;&gt;0,C42+'Budget et réalisé - Ex 2'!D42,0)</f>
        <v>-360</v>
      </c>
      <c r="E42" s="2">
        <f>IF('Budget et réalisé - Ex 2'!E$55&lt;&gt;0,D42+'Budget et réalisé - Ex 2'!E42,0)</f>
        <v>0</v>
      </c>
      <c r="F42" s="2">
        <f>IF('Budget et réalisé - Ex 2'!F$55&lt;&gt;0,E42+'Budget et réalisé - Ex 2'!F42,0)</f>
        <v>0</v>
      </c>
      <c r="G42" s="2">
        <f>IF('Budget et réalisé - Ex 2'!G$55&lt;&gt;0,F42+'Budget et réalisé - Ex 2'!G42,0)</f>
        <v>0</v>
      </c>
      <c r="H42" s="2">
        <f>IF('Budget et réalisé - Ex 2'!H$55&lt;&gt;0,G42+'Budget et réalisé - Ex 2'!H42,0)</f>
        <v>0</v>
      </c>
      <c r="I42" s="2">
        <f>IF('Budget et réalisé - Ex 2'!I$55&lt;&gt;0,H42+'Budget et réalisé - Ex 2'!I42,0)</f>
        <v>0</v>
      </c>
      <c r="J42" s="2">
        <f>IF('Budget et réalisé - Ex 2'!J$55&lt;&gt;0,I42+'Budget et réalisé - Ex 2'!J42,0)</f>
        <v>0</v>
      </c>
      <c r="K42" s="2">
        <f>IF('Budget et réalisé - Ex 2'!K$55&lt;&gt;0,J42+'Budget et réalisé - Ex 2'!K42,0)</f>
        <v>0</v>
      </c>
      <c r="L42" s="2">
        <f>IF('Budget et réalisé - Ex 2'!L$55&lt;&gt;0,K42+'Budget et réalisé - Ex 2'!L42,0)</f>
        <v>0</v>
      </c>
      <c r="M42" s="2">
        <f>IF('Budget et réalisé - Ex 2'!M$55&lt;&gt;0,L42+'Budget et réalisé - Ex 2'!M42,0)</f>
        <v>0</v>
      </c>
    </row>
    <row r="43" spans="1:13" x14ac:dyDescent="0.15">
      <c r="A43" t="s">
        <v>6</v>
      </c>
      <c r="B43" s="2">
        <f>IF('Budget et réalisé - Ex 2'!B$55&lt;&gt;0,'01'!$B14,0)</f>
        <v>-457</v>
      </c>
      <c r="C43" s="2">
        <f>IF('Budget et réalisé - Ex 2'!C$55&lt;&gt;0,B43+'Budget et réalisé - Ex 2'!C43,0)</f>
        <v>-1442</v>
      </c>
      <c r="D43" s="2">
        <f>IF('Budget et réalisé - Ex 2'!D$55&lt;&gt;0,C43+'Budget et réalisé - Ex 2'!D43,0)</f>
        <v>-2467</v>
      </c>
      <c r="E43" s="2">
        <f>IF('Budget et réalisé - Ex 2'!E$55&lt;&gt;0,D43+'Budget et réalisé - Ex 2'!E43,0)</f>
        <v>0</v>
      </c>
      <c r="F43" s="2">
        <f>IF('Budget et réalisé - Ex 2'!F$55&lt;&gt;0,E43+'Budget et réalisé - Ex 2'!F43,0)</f>
        <v>0</v>
      </c>
      <c r="G43" s="2">
        <f>IF('Budget et réalisé - Ex 2'!G$55&lt;&gt;0,F43+'Budget et réalisé - Ex 2'!G43,0)</f>
        <v>0</v>
      </c>
      <c r="H43" s="2">
        <f>IF('Budget et réalisé - Ex 2'!H$55&lt;&gt;0,G43+'Budget et réalisé - Ex 2'!H43,0)</f>
        <v>0</v>
      </c>
      <c r="I43" s="2">
        <f>IF('Budget et réalisé - Ex 2'!I$55&lt;&gt;0,H43+'Budget et réalisé - Ex 2'!I43,0)</f>
        <v>0</v>
      </c>
      <c r="J43" s="2">
        <f>IF('Budget et réalisé - Ex 2'!J$55&lt;&gt;0,I43+'Budget et réalisé - Ex 2'!J43,0)</f>
        <v>0</v>
      </c>
      <c r="K43" s="2">
        <f>IF('Budget et réalisé - Ex 2'!K$55&lt;&gt;0,J43+'Budget et réalisé - Ex 2'!K43,0)</f>
        <v>0</v>
      </c>
      <c r="L43" s="2">
        <f>IF('Budget et réalisé - Ex 2'!L$55&lt;&gt;0,K43+'Budget et réalisé - Ex 2'!L43,0)</f>
        <v>0</v>
      </c>
      <c r="M43" s="2">
        <f>IF('Budget et réalisé - Ex 2'!M$55&lt;&gt;0,L43+'Budget et réalisé - Ex 2'!M43,0)</f>
        <v>0</v>
      </c>
    </row>
    <row r="44" spans="1:13" x14ac:dyDescent="0.15">
      <c r="A44" t="s">
        <v>16</v>
      </c>
      <c r="B44" s="2">
        <f>IF('Budget et réalisé - Ex 2'!B$55&lt;&gt;0,'01'!$B15,0)</f>
        <v>-187</v>
      </c>
      <c r="C44" s="2">
        <f>IF('Budget et réalisé - Ex 2'!C$55&lt;&gt;0,B44+'Budget et réalisé - Ex 2'!C44,0)</f>
        <v>-274</v>
      </c>
      <c r="D44" s="2">
        <f>IF('Budget et réalisé - Ex 2'!D$55&lt;&gt;0,C44+'Budget et réalisé - Ex 2'!D44,0)</f>
        <v>-402</v>
      </c>
      <c r="E44" s="2">
        <f>IF('Budget et réalisé - Ex 2'!E$55&lt;&gt;0,D44+'Budget et réalisé - Ex 2'!E44,0)</f>
        <v>0</v>
      </c>
      <c r="F44" s="2">
        <f>IF('Budget et réalisé - Ex 2'!F$55&lt;&gt;0,E44+'Budget et réalisé - Ex 2'!F44,0)</f>
        <v>0</v>
      </c>
      <c r="G44" s="2">
        <f>IF('Budget et réalisé - Ex 2'!G$55&lt;&gt;0,F44+'Budget et réalisé - Ex 2'!G44,0)</f>
        <v>0</v>
      </c>
      <c r="H44" s="2">
        <f>IF('Budget et réalisé - Ex 2'!H$55&lt;&gt;0,G44+'Budget et réalisé - Ex 2'!H44,0)</f>
        <v>0</v>
      </c>
      <c r="I44" s="2">
        <f>IF('Budget et réalisé - Ex 2'!I$55&lt;&gt;0,H44+'Budget et réalisé - Ex 2'!I44,0)</f>
        <v>0</v>
      </c>
      <c r="J44" s="2">
        <f>IF('Budget et réalisé - Ex 2'!J$55&lt;&gt;0,I44+'Budget et réalisé - Ex 2'!J44,0)</f>
        <v>0</v>
      </c>
      <c r="K44" s="2">
        <f>IF('Budget et réalisé - Ex 2'!K$55&lt;&gt;0,J44+'Budget et réalisé - Ex 2'!K44,0)</f>
        <v>0</v>
      </c>
      <c r="L44" s="2">
        <f>IF('Budget et réalisé - Ex 2'!L$55&lt;&gt;0,K44+'Budget et réalisé - Ex 2'!L44,0)</f>
        <v>0</v>
      </c>
      <c r="M44" s="2">
        <f>IF('Budget et réalisé - Ex 2'!M$55&lt;&gt;0,L44+'Budget et réalisé - Ex 2'!M44,0)</f>
        <v>0</v>
      </c>
    </row>
    <row r="45" spans="1:13" x14ac:dyDescent="0.15">
      <c r="A45" t="s">
        <v>7</v>
      </c>
      <c r="B45" s="2">
        <f>IF('Budget et réalisé - Ex 2'!B$55&lt;&gt;0,'01'!$B16,0)</f>
        <v>0</v>
      </c>
      <c r="C45" s="2">
        <f>IF('Budget et réalisé - Ex 2'!C$55&lt;&gt;0,B45+'Budget et réalisé - Ex 2'!C45,0)</f>
        <v>0</v>
      </c>
      <c r="D45" s="2">
        <f>IF('Budget et réalisé - Ex 2'!D$55&lt;&gt;0,C45+'Budget et réalisé - Ex 2'!D45,0)</f>
        <v>0</v>
      </c>
      <c r="E45" s="2">
        <f>IF('Budget et réalisé - Ex 2'!E$55&lt;&gt;0,D45+'Budget et réalisé - Ex 2'!E45,0)</f>
        <v>0</v>
      </c>
      <c r="F45" s="2">
        <f>IF('Budget et réalisé - Ex 2'!F$55&lt;&gt;0,E45+'Budget et réalisé - Ex 2'!F45,0)</f>
        <v>0</v>
      </c>
      <c r="G45" s="2">
        <f>IF('Budget et réalisé - Ex 2'!G$55&lt;&gt;0,F45+'Budget et réalisé - Ex 2'!G45,0)</f>
        <v>0</v>
      </c>
      <c r="H45" s="2">
        <f>IF('Budget et réalisé - Ex 2'!H$55&lt;&gt;0,G45+'Budget et réalisé - Ex 2'!H45,0)</f>
        <v>0</v>
      </c>
      <c r="I45" s="2">
        <f>IF('Budget et réalisé - Ex 2'!I$55&lt;&gt;0,H45+'Budget et réalisé - Ex 2'!I45,0)</f>
        <v>0</v>
      </c>
      <c r="J45" s="2">
        <f>IF('Budget et réalisé - Ex 2'!J$55&lt;&gt;0,I45+'Budget et réalisé - Ex 2'!J45,0)</f>
        <v>0</v>
      </c>
      <c r="K45" s="2">
        <f>IF('Budget et réalisé - Ex 2'!K$55&lt;&gt;0,J45+'Budget et réalisé - Ex 2'!K45,0)</f>
        <v>0</v>
      </c>
      <c r="L45" s="2">
        <f>IF('Budget et réalisé - Ex 2'!L$55&lt;&gt;0,K45+'Budget et réalisé - Ex 2'!L45,0)</f>
        <v>0</v>
      </c>
      <c r="M45" s="2">
        <f>IF('Budget et réalisé - Ex 2'!M$55&lt;&gt;0,L45+'Budget et réalisé - Ex 2'!M45,0)</f>
        <v>0</v>
      </c>
    </row>
    <row r="46" spans="1:13" x14ac:dyDescent="0.15">
      <c r="A46" s="4" t="s">
        <v>8</v>
      </c>
      <c r="B46" s="5">
        <f>IF('Budget et réalisé - Ex 2'!B$55&lt;&gt;0,'01'!$B17,0)</f>
        <v>-253</v>
      </c>
      <c r="C46" s="5">
        <f>IF('Budget et réalisé - Ex 2'!C$55&lt;&gt;0,B46+'Budget et réalisé - Ex 2'!C46,0)</f>
        <v>-521</v>
      </c>
      <c r="D46" s="5">
        <f>IF('Budget et réalisé - Ex 2'!D$55&lt;&gt;0,C46+'Budget et réalisé - Ex 2'!D46,0)</f>
        <v>-760</v>
      </c>
      <c r="E46" s="5">
        <f>IF('Budget et réalisé - Ex 2'!E$55&lt;&gt;0,D46+'Budget et réalisé - Ex 2'!E46,0)</f>
        <v>0</v>
      </c>
      <c r="F46" s="5">
        <f>IF('Budget et réalisé - Ex 2'!F$55&lt;&gt;0,E46+'Budget et réalisé - Ex 2'!F46,0)</f>
        <v>0</v>
      </c>
      <c r="G46" s="5">
        <f>IF('Budget et réalisé - Ex 2'!G$55&lt;&gt;0,F46+'Budget et réalisé - Ex 2'!G46,0)</f>
        <v>0</v>
      </c>
      <c r="H46" s="5">
        <f>IF('Budget et réalisé - Ex 2'!H$55&lt;&gt;0,G46+'Budget et réalisé - Ex 2'!H46,0)</f>
        <v>0</v>
      </c>
      <c r="I46" s="5">
        <f>IF('Budget et réalisé - Ex 2'!I$55&lt;&gt;0,H46+'Budget et réalisé - Ex 2'!I46,0)</f>
        <v>0</v>
      </c>
      <c r="J46" s="5">
        <f>IF('Budget et réalisé - Ex 2'!J$55&lt;&gt;0,I46+'Budget et réalisé - Ex 2'!J46,0)</f>
        <v>0</v>
      </c>
      <c r="K46" s="5">
        <f>IF('Budget et réalisé - Ex 2'!K$55&lt;&gt;0,J46+'Budget et réalisé - Ex 2'!K46,0)</f>
        <v>0</v>
      </c>
      <c r="L46" s="5">
        <f>IF('Budget et réalisé - Ex 2'!L$55&lt;&gt;0,K46+'Budget et réalisé - Ex 2'!L46,0)</f>
        <v>0</v>
      </c>
      <c r="M46" s="5">
        <f>IF('Budget et réalisé - Ex 2'!M$55&lt;&gt;0,L46+'Budget et réalisé - Ex 2'!M46,0)</f>
        <v>0</v>
      </c>
    </row>
    <row r="47" spans="1:13" x14ac:dyDescent="0.15">
      <c r="A47" s="6" t="s">
        <v>18</v>
      </c>
      <c r="B47" s="7">
        <f>IF('Budget et réalisé - Ex 2'!B$55&lt;&gt;0,'01'!$B18,0)</f>
        <v>-17609</v>
      </c>
      <c r="C47" s="7">
        <f>IF('Budget et réalisé - Ex 2'!C$55&lt;&gt;0,B47+'Budget et réalisé - Ex 2'!C47,0)</f>
        <v>-38231</v>
      </c>
      <c r="D47" s="7">
        <f>IF('Budget et réalisé - Ex 2'!D$55&lt;&gt;0,C47+'Budget et réalisé - Ex 2'!D47,0)</f>
        <v>-58567</v>
      </c>
      <c r="E47" s="7">
        <f>IF('Budget et réalisé - Ex 2'!E$55&lt;&gt;0,D47+'Budget et réalisé - Ex 2'!E47,0)</f>
        <v>0</v>
      </c>
      <c r="F47" s="7">
        <f>IF('Budget et réalisé - Ex 2'!F$55&lt;&gt;0,E47+'Budget et réalisé - Ex 2'!F47,0)</f>
        <v>0</v>
      </c>
      <c r="G47" s="7">
        <f>IF('Budget et réalisé - Ex 2'!G$55&lt;&gt;0,F47+'Budget et réalisé - Ex 2'!G47,0)</f>
        <v>0</v>
      </c>
      <c r="H47" s="7">
        <f>IF('Budget et réalisé - Ex 2'!H$55&lt;&gt;0,G47+'Budget et réalisé - Ex 2'!H47,0)</f>
        <v>0</v>
      </c>
      <c r="I47" s="7">
        <f>IF('Budget et réalisé - Ex 2'!I$55&lt;&gt;0,H47+'Budget et réalisé - Ex 2'!I47,0)</f>
        <v>0</v>
      </c>
      <c r="J47" s="7">
        <f>IF('Budget et réalisé - Ex 2'!J$55&lt;&gt;0,I47+'Budget et réalisé - Ex 2'!J47,0)</f>
        <v>0</v>
      </c>
      <c r="K47" s="7">
        <f>IF('Budget et réalisé - Ex 2'!K$55&lt;&gt;0,J47+'Budget et réalisé - Ex 2'!K47,0)</f>
        <v>0</v>
      </c>
      <c r="L47" s="7">
        <f>IF('Budget et réalisé - Ex 2'!L$55&lt;&gt;0,K47+'Budget et réalisé - Ex 2'!L47,0)</f>
        <v>0</v>
      </c>
      <c r="M47" s="7">
        <f>IF('Budget et réalisé - Ex 2'!M$55&lt;&gt;0,L47+'Budget et réalisé - Ex 2'!M47,0)</f>
        <v>0</v>
      </c>
    </row>
    <row r="48" spans="1:13" x14ac:dyDescent="0.15">
      <c r="A48" s="6" t="s">
        <v>19</v>
      </c>
      <c r="B48" s="7">
        <f>IF('Budget et réalisé - Ex 2'!B$55&lt;&gt;0,'01'!$B19,0)</f>
        <v>3183</v>
      </c>
      <c r="C48" s="7">
        <f>IF('Budget et réalisé - Ex 2'!C$55&lt;&gt;0,B48+'Budget et réalisé - Ex 2'!C48,0)</f>
        <v>9351</v>
      </c>
      <c r="D48" s="7">
        <f>IF('Budget et réalisé - Ex 2'!D$55&lt;&gt;0,C48+'Budget et réalisé - Ex 2'!D48,0)</f>
        <v>13889</v>
      </c>
      <c r="E48" s="7">
        <f>IF('Budget et réalisé - Ex 2'!E$55&lt;&gt;0,D48+'Budget et réalisé - Ex 2'!E48,0)</f>
        <v>0</v>
      </c>
      <c r="F48" s="7">
        <f>IF('Budget et réalisé - Ex 2'!F$55&lt;&gt;0,E48+'Budget et réalisé - Ex 2'!F48,0)</f>
        <v>0</v>
      </c>
      <c r="G48" s="7">
        <f>IF('Budget et réalisé - Ex 2'!G$55&lt;&gt;0,F48+'Budget et réalisé - Ex 2'!G48,0)</f>
        <v>0</v>
      </c>
      <c r="H48" s="7">
        <f>IF('Budget et réalisé - Ex 2'!H$55&lt;&gt;0,G48+'Budget et réalisé - Ex 2'!H48,0)</f>
        <v>0</v>
      </c>
      <c r="I48" s="7">
        <f>IF('Budget et réalisé - Ex 2'!I$55&lt;&gt;0,H48+'Budget et réalisé - Ex 2'!I48,0)</f>
        <v>0</v>
      </c>
      <c r="J48" s="7">
        <f>IF('Budget et réalisé - Ex 2'!J$55&lt;&gt;0,I48+'Budget et réalisé - Ex 2'!J48,0)</f>
        <v>0</v>
      </c>
      <c r="K48" s="7">
        <f>IF('Budget et réalisé - Ex 2'!K$55&lt;&gt;0,J48+'Budget et réalisé - Ex 2'!K48,0)</f>
        <v>0</v>
      </c>
      <c r="L48" s="7">
        <f>IF('Budget et réalisé - Ex 2'!L$55&lt;&gt;0,K48+'Budget et réalisé - Ex 2'!L48,0)</f>
        <v>0</v>
      </c>
      <c r="M48" s="7">
        <f>IF('Budget et réalisé - Ex 2'!M$55&lt;&gt;0,L48+'Budget et réalisé - Ex 2'!M48,0)</f>
        <v>0</v>
      </c>
    </row>
    <row r="49" spans="1:13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15">
      <c r="A50" t="s">
        <v>9</v>
      </c>
      <c r="B50" s="2">
        <f>IF('Budget et réalisé - Ex 2'!B$55&lt;&gt;0,'01'!$B21,0)</f>
        <v>0</v>
      </c>
      <c r="C50" s="2">
        <f>IF('Budget et réalisé - Ex 2'!C$55&lt;&gt;0,B50+'Budget et réalisé - Ex 2'!C50,0)</f>
        <v>0</v>
      </c>
      <c r="D50" s="2">
        <f>IF('Budget et réalisé - Ex 2'!D$55&lt;&gt;0,C50+'Budget et réalisé - Ex 2'!D50,0)</f>
        <v>0</v>
      </c>
      <c r="E50" s="2">
        <f>IF('Budget et réalisé - Ex 2'!E$55&lt;&gt;0,D50+'Budget et réalisé - Ex 2'!E50,0)</f>
        <v>0</v>
      </c>
      <c r="F50" s="2">
        <f>IF('Budget et réalisé - Ex 2'!F$55&lt;&gt;0,E50+'Budget et réalisé - Ex 2'!F50,0)</f>
        <v>0</v>
      </c>
      <c r="G50" s="2">
        <f>IF('Budget et réalisé - Ex 2'!G$55&lt;&gt;0,F50+'Budget et réalisé - Ex 2'!G50,0)</f>
        <v>0</v>
      </c>
      <c r="H50" s="2">
        <f>IF('Budget et réalisé - Ex 2'!H$55&lt;&gt;0,G50+'Budget et réalisé - Ex 2'!H50,0)</f>
        <v>0</v>
      </c>
      <c r="I50" s="2">
        <f>IF('Budget et réalisé - Ex 2'!I$55&lt;&gt;0,H50+'Budget et réalisé - Ex 2'!I50,0)</f>
        <v>0</v>
      </c>
      <c r="J50" s="2">
        <f>IF('Budget et réalisé - Ex 2'!J$55&lt;&gt;0,I50+'Budget et réalisé - Ex 2'!J50,0)</f>
        <v>0</v>
      </c>
      <c r="K50" s="2">
        <f>IF('Budget et réalisé - Ex 2'!K$55&lt;&gt;0,J50+'Budget et réalisé - Ex 2'!K50,0)</f>
        <v>0</v>
      </c>
      <c r="L50" s="2">
        <f>IF('Budget et réalisé - Ex 2'!L$55&lt;&gt;0,K50+'Budget et réalisé - Ex 2'!L50,0)</f>
        <v>0</v>
      </c>
      <c r="M50" s="2">
        <f>IF('Budget et réalisé - Ex 2'!M$55&lt;&gt;0,L50+'Budget et réalisé - Ex 2'!M50,0)</f>
        <v>0</v>
      </c>
    </row>
    <row r="51" spans="1:13" x14ac:dyDescent="0.15">
      <c r="A51" s="4" t="s">
        <v>10</v>
      </c>
      <c r="B51" s="5">
        <f>IF('Budget et réalisé - Ex 2'!B$55&lt;&gt;0,'01'!$B22,0)</f>
        <v>0</v>
      </c>
      <c r="C51" s="5">
        <f>IF('Budget et réalisé - Ex 2'!C$55&lt;&gt;0,B51+'Budget et réalisé - Ex 2'!C51,0)</f>
        <v>0</v>
      </c>
      <c r="D51" s="5">
        <f>IF('Budget et réalisé - Ex 2'!D$55&lt;&gt;0,C51+'Budget et réalisé - Ex 2'!D51,0)</f>
        <v>0</v>
      </c>
      <c r="E51" s="5">
        <f>IF('Budget et réalisé - Ex 2'!E$55&lt;&gt;0,D51+'Budget et réalisé - Ex 2'!E51,0)</f>
        <v>0</v>
      </c>
      <c r="F51" s="5">
        <f>IF('Budget et réalisé - Ex 2'!F$55&lt;&gt;0,E51+'Budget et réalisé - Ex 2'!F51,0)</f>
        <v>0</v>
      </c>
      <c r="G51" s="5">
        <f>IF('Budget et réalisé - Ex 2'!G$55&lt;&gt;0,F51+'Budget et réalisé - Ex 2'!G51,0)</f>
        <v>0</v>
      </c>
      <c r="H51" s="5">
        <f>IF('Budget et réalisé - Ex 2'!H$55&lt;&gt;0,G51+'Budget et réalisé - Ex 2'!H51,0)</f>
        <v>0</v>
      </c>
      <c r="I51" s="5">
        <f>IF('Budget et réalisé - Ex 2'!I$55&lt;&gt;0,H51+'Budget et réalisé - Ex 2'!I51,0)</f>
        <v>0</v>
      </c>
      <c r="J51" s="5">
        <f>IF('Budget et réalisé - Ex 2'!J$55&lt;&gt;0,I51+'Budget et réalisé - Ex 2'!J51,0)</f>
        <v>0</v>
      </c>
      <c r="K51" s="5">
        <f>IF('Budget et réalisé - Ex 2'!K$55&lt;&gt;0,J51+'Budget et réalisé - Ex 2'!K51,0)</f>
        <v>0</v>
      </c>
      <c r="L51" s="5">
        <f>IF('Budget et réalisé - Ex 2'!L$55&lt;&gt;0,K51+'Budget et réalisé - Ex 2'!L51,0)</f>
        <v>0</v>
      </c>
      <c r="M51" s="5">
        <f>IF('Budget et réalisé - Ex 2'!M$55&lt;&gt;0,L51+'Budget et réalisé - Ex 2'!M51,0)</f>
        <v>0</v>
      </c>
    </row>
    <row r="52" spans="1:13" x14ac:dyDescent="0.15">
      <c r="A52" s="9" t="s">
        <v>20</v>
      </c>
      <c r="B52" s="10">
        <f>IF('Budget et réalisé - Ex 2'!B$55&lt;&gt;0,'01'!$B23,0)</f>
        <v>3183</v>
      </c>
      <c r="C52" s="10">
        <f>IF('Budget et réalisé - Ex 2'!C$55&lt;&gt;0,B52+'Budget et réalisé - Ex 2'!C52,0)</f>
        <v>9351</v>
      </c>
      <c r="D52" s="10">
        <f>IF('Budget et réalisé - Ex 2'!D$55&lt;&gt;0,C52+'Budget et réalisé - Ex 2'!D52,0)</f>
        <v>13889</v>
      </c>
      <c r="E52" s="10">
        <f>IF('Budget et réalisé - Ex 2'!E$55&lt;&gt;0,D52+'Budget et réalisé - Ex 2'!E52,0)</f>
        <v>0</v>
      </c>
      <c r="F52" s="10">
        <f>IF('Budget et réalisé - Ex 2'!F$55&lt;&gt;0,E52+'Budget et réalisé - Ex 2'!F52,0)</f>
        <v>0</v>
      </c>
      <c r="G52" s="10">
        <f>IF('Budget et réalisé - Ex 2'!G$55&lt;&gt;0,F52+'Budget et réalisé - Ex 2'!G52,0)</f>
        <v>0</v>
      </c>
      <c r="H52" s="10">
        <f>IF('Budget et réalisé - Ex 2'!H$55&lt;&gt;0,G52+'Budget et réalisé - Ex 2'!H52,0)</f>
        <v>0</v>
      </c>
      <c r="I52" s="10">
        <f>IF('Budget et réalisé - Ex 2'!I$55&lt;&gt;0,H52+'Budget et réalisé - Ex 2'!I52,0)</f>
        <v>0</v>
      </c>
      <c r="J52" s="10">
        <f>IF('Budget et réalisé - Ex 2'!J$55&lt;&gt;0,I52+'Budget et réalisé - Ex 2'!J52,0)</f>
        <v>0</v>
      </c>
      <c r="K52" s="10">
        <f>IF('Budget et réalisé - Ex 2'!K$55&lt;&gt;0,J52+'Budget et réalisé - Ex 2'!K52,0)</f>
        <v>0</v>
      </c>
      <c r="L52" s="10">
        <f>IF('Budget et réalisé - Ex 2'!L$55&lt;&gt;0,K52+'Budget et réalisé - Ex 2'!L52,0)</f>
        <v>0</v>
      </c>
      <c r="M52" s="10">
        <f>IF('Budget et réalisé - Ex 2'!M$55&lt;&gt;0,L52+'Budget et réalisé - Ex 2'!M52,0)</f>
        <v>0</v>
      </c>
    </row>
    <row r="53" spans="1:13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15">
      <c r="A54" s="4" t="s">
        <v>11</v>
      </c>
      <c r="B54" s="5">
        <f>IF('Budget et réalisé - Ex 2'!B$55&lt;&gt;0,'01'!$B25,0)</f>
        <v>0</v>
      </c>
      <c r="C54" s="5">
        <f>IF('Budget et réalisé - Ex 2'!C$55&lt;&gt;0,B54+'Budget et réalisé - Ex 2'!C54,0)</f>
        <v>0</v>
      </c>
      <c r="D54" s="5">
        <f>IF('Budget et réalisé - Ex 2'!D$55&lt;&gt;0,C54+'Budget et réalisé - Ex 2'!D54,0)</f>
        <v>0</v>
      </c>
      <c r="E54" s="5">
        <f>IF('Budget et réalisé - Ex 2'!E$55&lt;&gt;0,D54+'Budget et réalisé - Ex 2'!E54,0)</f>
        <v>0</v>
      </c>
      <c r="F54" s="5">
        <f>IF('Budget et réalisé - Ex 2'!F$55&lt;&gt;0,E54+'Budget et réalisé - Ex 2'!F54,0)</f>
        <v>0</v>
      </c>
      <c r="G54" s="5">
        <f>IF('Budget et réalisé - Ex 2'!G$55&lt;&gt;0,F54+'Budget et réalisé - Ex 2'!G54,0)</f>
        <v>0</v>
      </c>
      <c r="H54" s="5">
        <f>IF('Budget et réalisé - Ex 2'!H$55&lt;&gt;0,G54+'Budget et réalisé - Ex 2'!H54,0)</f>
        <v>0</v>
      </c>
      <c r="I54" s="5">
        <f>IF('Budget et réalisé - Ex 2'!I$55&lt;&gt;0,H54+'Budget et réalisé - Ex 2'!I54,0)</f>
        <v>0</v>
      </c>
      <c r="J54" s="5">
        <f>IF('Budget et réalisé - Ex 2'!J$55&lt;&gt;0,I54+'Budget et réalisé - Ex 2'!J54,0)</f>
        <v>0</v>
      </c>
      <c r="K54" s="5">
        <f>IF('Budget et réalisé - Ex 2'!K$55&lt;&gt;0,J54+'Budget et réalisé - Ex 2'!K54,0)</f>
        <v>0</v>
      </c>
      <c r="L54" s="5">
        <f>IF('Budget et réalisé - Ex 2'!L$55&lt;&gt;0,K54+'Budget et réalisé - Ex 2'!L54,0)</f>
        <v>0</v>
      </c>
      <c r="M54" s="5">
        <f>IF('Budget et réalisé - Ex 2'!M$55&lt;&gt;0,L54+'Budget et réalisé - Ex 2'!M54,0)</f>
        <v>0</v>
      </c>
    </row>
    <row r="55" spans="1:13" x14ac:dyDescent="0.15">
      <c r="A55" s="6" t="s">
        <v>21</v>
      </c>
      <c r="B55" s="7">
        <f>IF('Budget et réalisé - Ex 2'!B$55&lt;&gt;0,'01'!$B26,0)</f>
        <v>3183</v>
      </c>
      <c r="C55" s="7">
        <f>IF('Budget et réalisé - Ex 2'!C$55&lt;&gt;0,B55+'Budget et réalisé - Ex 2'!C55,0)</f>
        <v>9351</v>
      </c>
      <c r="D55" s="7">
        <f>IF('Budget et réalisé - Ex 2'!D$55&lt;&gt;0,C55+'Budget et réalisé - Ex 2'!D55,0)</f>
        <v>13889</v>
      </c>
      <c r="E55" s="7">
        <f>IF('Budget et réalisé - Ex 2'!E$55&lt;&gt;0,D55+'Budget et réalisé - Ex 2'!E55,0)</f>
        <v>0</v>
      </c>
      <c r="F55" s="7">
        <f>IF('Budget et réalisé - Ex 2'!F$55&lt;&gt;0,E55+'Budget et réalisé - Ex 2'!F55,0)</f>
        <v>0</v>
      </c>
      <c r="G55" s="7">
        <f>IF('Budget et réalisé - Ex 2'!G$55&lt;&gt;0,F55+'Budget et réalisé - Ex 2'!G55,0)</f>
        <v>0</v>
      </c>
      <c r="H55" s="7">
        <f>IF('Budget et réalisé - Ex 2'!H$55&lt;&gt;0,G55+'Budget et réalisé - Ex 2'!H55,0)</f>
        <v>0</v>
      </c>
      <c r="I55" s="7">
        <f>IF('Budget et réalisé - Ex 2'!I$55&lt;&gt;0,H55+'Budget et réalisé - Ex 2'!I55,0)</f>
        <v>0</v>
      </c>
      <c r="J55" s="7">
        <f>IF('Budget et réalisé - Ex 2'!J$55&lt;&gt;0,I55+'Budget et réalisé - Ex 2'!J55,0)</f>
        <v>0</v>
      </c>
      <c r="K55" s="7">
        <f>IF('Budget et réalisé - Ex 2'!K$55&lt;&gt;0,J55+'Budget et réalisé - Ex 2'!K55,0)</f>
        <v>0</v>
      </c>
      <c r="L55" s="7">
        <f>IF('Budget et réalisé - Ex 2'!L$55&lt;&gt;0,K55+'Budget et réalisé - Ex 2'!L55,0)</f>
        <v>0</v>
      </c>
      <c r="M55" s="7">
        <f>IF('Budget et réalisé - Ex 2'!M$55&lt;&gt;0,L55+'Budget et réalisé - Ex 2'!M55,0)</f>
        <v>0</v>
      </c>
    </row>
    <row r="59" spans="1:13" x14ac:dyDescent="0.15">
      <c r="A59" s="13"/>
      <c r="B59" s="11" t="str">
        <f ca="1">"VARIATION CUMULEE ENTRE LE BUDGET ET LE REALISÉ "&amp;YEAR(TODAY())</f>
        <v>VARIATION CUMULEE ENTRE LE BUDGET ET LE REALISÉ 2020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15">
      <c r="B60" s="12" t="s">
        <v>25</v>
      </c>
      <c r="C60" s="12" t="s">
        <v>26</v>
      </c>
      <c r="D60" s="12" t="s">
        <v>27</v>
      </c>
      <c r="E60" s="12" t="s">
        <v>30</v>
      </c>
      <c r="F60" s="12" t="s">
        <v>28</v>
      </c>
      <c r="G60" s="12" t="s">
        <v>29</v>
      </c>
      <c r="H60" s="12" t="s">
        <v>31</v>
      </c>
      <c r="I60" s="12" t="s">
        <v>32</v>
      </c>
      <c r="J60" s="12" t="s">
        <v>33</v>
      </c>
      <c r="K60" s="12" t="s">
        <v>34</v>
      </c>
      <c r="L60" s="12" t="s">
        <v>35</v>
      </c>
      <c r="M60" s="12" t="s">
        <v>36</v>
      </c>
    </row>
    <row r="61" spans="1:13" x14ac:dyDescent="0.15">
      <c r="A61" t="s">
        <v>1</v>
      </c>
      <c r="B61" s="2">
        <f>IF(B$55&lt;&gt;0,B32-B3,0)</f>
        <v>-105</v>
      </c>
      <c r="C61" s="2">
        <f t="shared" ref="C61:M61" si="0">IF(C$55&lt;&gt;0,C32-C3,0)</f>
        <v>4427</v>
      </c>
      <c r="D61" s="2">
        <f t="shared" si="0"/>
        <v>8014</v>
      </c>
      <c r="E61" s="2">
        <f t="shared" si="0"/>
        <v>0</v>
      </c>
      <c r="F61" s="2">
        <f t="shared" si="0"/>
        <v>0</v>
      </c>
      <c r="G61" s="2">
        <f t="shared" si="0"/>
        <v>0</v>
      </c>
      <c r="H61" s="2">
        <f t="shared" si="0"/>
        <v>0</v>
      </c>
      <c r="I61" s="2">
        <f t="shared" si="0"/>
        <v>0</v>
      </c>
      <c r="J61" s="2">
        <f t="shared" si="0"/>
        <v>0</v>
      </c>
      <c r="K61" s="2">
        <f t="shared" si="0"/>
        <v>0</v>
      </c>
      <c r="L61" s="2">
        <f t="shared" si="0"/>
        <v>0</v>
      </c>
      <c r="M61" s="2">
        <f t="shared" si="0"/>
        <v>0</v>
      </c>
    </row>
    <row r="62" spans="1:13" x14ac:dyDescent="0.15">
      <c r="A62" t="s">
        <v>0</v>
      </c>
      <c r="B62" s="2">
        <f t="shared" ref="B62:M63" si="1">IF(B$55&lt;&gt;0,B33-B4,0)</f>
        <v>-603</v>
      </c>
      <c r="C62" s="2">
        <f t="shared" si="1"/>
        <v>1155</v>
      </c>
      <c r="D62" s="2">
        <f t="shared" si="1"/>
        <v>1942</v>
      </c>
      <c r="E62" s="2">
        <f t="shared" si="1"/>
        <v>0</v>
      </c>
      <c r="F62" s="2">
        <f t="shared" si="1"/>
        <v>0</v>
      </c>
      <c r="G62" s="2">
        <f t="shared" si="1"/>
        <v>0</v>
      </c>
      <c r="H62" s="2">
        <f t="shared" si="1"/>
        <v>0</v>
      </c>
      <c r="I62" s="2">
        <f t="shared" si="1"/>
        <v>0</v>
      </c>
      <c r="J62" s="2">
        <f t="shared" si="1"/>
        <v>0</v>
      </c>
      <c r="K62" s="2">
        <f t="shared" si="1"/>
        <v>0</v>
      </c>
      <c r="L62" s="2">
        <f t="shared" si="1"/>
        <v>0</v>
      </c>
      <c r="M62" s="2">
        <f t="shared" si="1"/>
        <v>0</v>
      </c>
    </row>
    <row r="63" spans="1:13" x14ac:dyDescent="0.15">
      <c r="A63" s="4" t="s">
        <v>14</v>
      </c>
      <c r="B63" s="5">
        <f t="shared" si="1"/>
        <v>0</v>
      </c>
      <c r="C63" s="5">
        <f t="shared" si="1"/>
        <v>0</v>
      </c>
      <c r="D63" s="5">
        <f t="shared" si="1"/>
        <v>0</v>
      </c>
      <c r="E63" s="5">
        <f t="shared" si="1"/>
        <v>0</v>
      </c>
      <c r="F63" s="5">
        <f t="shared" si="1"/>
        <v>0</v>
      </c>
      <c r="G63" s="5">
        <f t="shared" si="1"/>
        <v>0</v>
      </c>
      <c r="H63" s="5">
        <f t="shared" si="1"/>
        <v>0</v>
      </c>
      <c r="I63" s="5">
        <f t="shared" si="1"/>
        <v>0</v>
      </c>
      <c r="J63" s="5">
        <f t="shared" si="1"/>
        <v>0</v>
      </c>
      <c r="K63" s="5">
        <f t="shared" si="1"/>
        <v>0</v>
      </c>
      <c r="L63" s="5">
        <f t="shared" si="1"/>
        <v>0</v>
      </c>
      <c r="M63" s="5">
        <f t="shared" si="1"/>
        <v>0</v>
      </c>
    </row>
    <row r="64" spans="1:13" s="8" customFormat="1" x14ac:dyDescent="0.15">
      <c r="A64" s="9" t="s">
        <v>17</v>
      </c>
      <c r="B64" s="10">
        <f>SUM(B61:B63)</f>
        <v>-708</v>
      </c>
      <c r="C64" s="10">
        <f t="shared" ref="C64:M64" si="2">SUM(C61:C63)</f>
        <v>5582</v>
      </c>
      <c r="D64" s="10">
        <f t="shared" si="2"/>
        <v>9956</v>
      </c>
      <c r="E64" s="10">
        <f t="shared" si="2"/>
        <v>0</v>
      </c>
      <c r="F64" s="10">
        <f t="shared" si="2"/>
        <v>0</v>
      </c>
      <c r="G64" s="10">
        <f t="shared" si="2"/>
        <v>0</v>
      </c>
      <c r="H64" s="10">
        <f t="shared" si="2"/>
        <v>0</v>
      </c>
      <c r="I64" s="10">
        <f t="shared" si="2"/>
        <v>0</v>
      </c>
      <c r="J64" s="10">
        <f t="shared" si="2"/>
        <v>0</v>
      </c>
      <c r="K64" s="10">
        <f t="shared" si="2"/>
        <v>0</v>
      </c>
      <c r="L64" s="10">
        <f t="shared" si="2"/>
        <v>0</v>
      </c>
      <c r="M64" s="10">
        <f t="shared" si="2"/>
        <v>0</v>
      </c>
    </row>
    <row r="65" spans="1:13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15">
      <c r="A66" t="s">
        <v>13</v>
      </c>
      <c r="B66" s="2">
        <f>IF(B$55&lt;&gt;0,B37-B8,0)</f>
        <v>985</v>
      </c>
      <c r="C66" s="2">
        <f t="shared" ref="B66:M76" si="3">IF(C$55&lt;&gt;0,C37-C8,0)</f>
        <v>-600</v>
      </c>
      <c r="D66" s="2">
        <f t="shared" si="3"/>
        <v>-1847</v>
      </c>
      <c r="E66" s="2">
        <f t="shared" si="3"/>
        <v>0</v>
      </c>
      <c r="F66" s="2">
        <f t="shared" si="3"/>
        <v>0</v>
      </c>
      <c r="G66" s="2">
        <f t="shared" si="3"/>
        <v>0</v>
      </c>
      <c r="H66" s="2">
        <f t="shared" si="3"/>
        <v>0</v>
      </c>
      <c r="I66" s="2">
        <f t="shared" si="3"/>
        <v>0</v>
      </c>
      <c r="J66" s="2">
        <f t="shared" si="3"/>
        <v>0</v>
      </c>
      <c r="K66" s="2">
        <f t="shared" si="3"/>
        <v>0</v>
      </c>
      <c r="L66" s="2">
        <f t="shared" si="3"/>
        <v>0</v>
      </c>
      <c r="M66" s="2">
        <f t="shared" si="3"/>
        <v>0</v>
      </c>
    </row>
    <row r="67" spans="1:13" x14ac:dyDescent="0.15">
      <c r="A67" t="s">
        <v>2</v>
      </c>
      <c r="B67" s="2">
        <f t="shared" si="3"/>
        <v>0</v>
      </c>
      <c r="C67" s="2">
        <f t="shared" si="3"/>
        <v>0</v>
      </c>
      <c r="D67" s="2">
        <f t="shared" si="3"/>
        <v>0</v>
      </c>
      <c r="E67" s="2">
        <f t="shared" si="3"/>
        <v>0</v>
      </c>
      <c r="F67" s="2">
        <f t="shared" si="3"/>
        <v>0</v>
      </c>
      <c r="G67" s="2">
        <f t="shared" si="3"/>
        <v>0</v>
      </c>
      <c r="H67" s="2">
        <f t="shared" si="3"/>
        <v>0</v>
      </c>
      <c r="I67" s="2">
        <f t="shared" si="3"/>
        <v>0</v>
      </c>
      <c r="J67" s="2">
        <f t="shared" si="3"/>
        <v>0</v>
      </c>
      <c r="K67" s="2">
        <f t="shared" si="3"/>
        <v>0</v>
      </c>
      <c r="L67" s="2">
        <f t="shared" si="3"/>
        <v>0</v>
      </c>
      <c r="M67" s="2">
        <f t="shared" si="3"/>
        <v>0</v>
      </c>
    </row>
    <row r="68" spans="1:13" x14ac:dyDescent="0.15">
      <c r="A68" t="s">
        <v>3</v>
      </c>
      <c r="B68" s="2">
        <f t="shared" si="3"/>
        <v>0</v>
      </c>
      <c r="C68" s="2">
        <f t="shared" si="3"/>
        <v>0</v>
      </c>
      <c r="D68" s="2">
        <f t="shared" si="3"/>
        <v>0</v>
      </c>
      <c r="E68" s="2">
        <f t="shared" si="3"/>
        <v>0</v>
      </c>
      <c r="F68" s="2">
        <f t="shared" si="3"/>
        <v>0</v>
      </c>
      <c r="G68" s="2">
        <f t="shared" si="3"/>
        <v>0</v>
      </c>
      <c r="H68" s="2">
        <f t="shared" si="3"/>
        <v>0</v>
      </c>
      <c r="I68" s="2">
        <f t="shared" si="3"/>
        <v>0</v>
      </c>
      <c r="J68" s="2">
        <f t="shared" si="3"/>
        <v>0</v>
      </c>
      <c r="K68" s="2">
        <f t="shared" si="3"/>
        <v>0</v>
      </c>
      <c r="L68" s="2">
        <f t="shared" si="3"/>
        <v>0</v>
      </c>
      <c r="M68" s="2">
        <f t="shared" si="3"/>
        <v>0</v>
      </c>
    </row>
    <row r="69" spans="1:13" x14ac:dyDescent="0.15">
      <c r="A69" t="s">
        <v>15</v>
      </c>
      <c r="B69" s="2">
        <f t="shared" si="3"/>
        <v>0</v>
      </c>
      <c r="C69" s="2">
        <f t="shared" si="3"/>
        <v>0</v>
      </c>
      <c r="D69" s="2">
        <f t="shared" si="3"/>
        <v>0</v>
      </c>
      <c r="E69" s="2">
        <f t="shared" si="3"/>
        <v>0</v>
      </c>
      <c r="F69" s="2">
        <f t="shared" si="3"/>
        <v>0</v>
      </c>
      <c r="G69" s="2">
        <f t="shared" si="3"/>
        <v>0</v>
      </c>
      <c r="H69" s="2">
        <f t="shared" si="3"/>
        <v>0</v>
      </c>
      <c r="I69" s="2">
        <f t="shared" si="3"/>
        <v>0</v>
      </c>
      <c r="J69" s="2">
        <f t="shared" si="3"/>
        <v>0</v>
      </c>
      <c r="K69" s="2">
        <f t="shared" si="3"/>
        <v>0</v>
      </c>
      <c r="L69" s="2">
        <f t="shared" si="3"/>
        <v>0</v>
      </c>
      <c r="M69" s="2">
        <f t="shared" si="3"/>
        <v>0</v>
      </c>
    </row>
    <row r="70" spans="1:13" x14ac:dyDescent="0.15">
      <c r="A70" t="s">
        <v>4</v>
      </c>
      <c r="B70" s="2">
        <f t="shared" si="3"/>
        <v>0</v>
      </c>
      <c r="C70" s="2">
        <f t="shared" si="3"/>
        <v>0</v>
      </c>
      <c r="D70" s="2">
        <f t="shared" si="3"/>
        <v>0</v>
      </c>
      <c r="E70" s="2">
        <f t="shared" si="3"/>
        <v>0</v>
      </c>
      <c r="F70" s="2">
        <f t="shared" si="3"/>
        <v>0</v>
      </c>
      <c r="G70" s="2">
        <f t="shared" si="3"/>
        <v>0</v>
      </c>
      <c r="H70" s="2">
        <f t="shared" si="3"/>
        <v>0</v>
      </c>
      <c r="I70" s="2">
        <f t="shared" si="3"/>
        <v>0</v>
      </c>
      <c r="J70" s="2">
        <f t="shared" si="3"/>
        <v>0</v>
      </c>
      <c r="K70" s="2">
        <f t="shared" si="3"/>
        <v>0</v>
      </c>
      <c r="L70" s="2">
        <f t="shared" si="3"/>
        <v>0</v>
      </c>
      <c r="M70" s="2">
        <f t="shared" si="3"/>
        <v>0</v>
      </c>
    </row>
    <row r="71" spans="1:13" x14ac:dyDescent="0.15">
      <c r="A71" t="s">
        <v>5</v>
      </c>
      <c r="B71" s="2">
        <f t="shared" si="3"/>
        <v>0</v>
      </c>
      <c r="C71" s="2">
        <f t="shared" si="3"/>
        <v>0</v>
      </c>
      <c r="D71" s="2">
        <f t="shared" si="3"/>
        <v>0</v>
      </c>
      <c r="E71" s="2">
        <f t="shared" si="3"/>
        <v>0</v>
      </c>
      <c r="F71" s="2">
        <f t="shared" si="3"/>
        <v>0</v>
      </c>
      <c r="G71" s="2">
        <f t="shared" si="3"/>
        <v>0</v>
      </c>
      <c r="H71" s="2">
        <f t="shared" si="3"/>
        <v>0</v>
      </c>
      <c r="I71" s="2">
        <f t="shared" si="3"/>
        <v>0</v>
      </c>
      <c r="J71" s="2">
        <f t="shared" si="3"/>
        <v>0</v>
      </c>
      <c r="K71" s="2">
        <f t="shared" si="3"/>
        <v>0</v>
      </c>
      <c r="L71" s="2">
        <f t="shared" si="3"/>
        <v>0</v>
      </c>
      <c r="M71" s="2">
        <f t="shared" si="3"/>
        <v>0</v>
      </c>
    </row>
    <row r="72" spans="1:13" x14ac:dyDescent="0.15">
      <c r="A72" t="s">
        <v>6</v>
      </c>
      <c r="B72" s="2">
        <f t="shared" si="3"/>
        <v>243</v>
      </c>
      <c r="C72" s="2">
        <f t="shared" si="3"/>
        <v>-242</v>
      </c>
      <c r="D72" s="2">
        <f t="shared" si="3"/>
        <v>-767</v>
      </c>
      <c r="E72" s="2">
        <f t="shared" si="3"/>
        <v>0</v>
      </c>
      <c r="F72" s="2">
        <f t="shared" si="3"/>
        <v>0</v>
      </c>
      <c r="G72" s="2">
        <f t="shared" si="3"/>
        <v>0</v>
      </c>
      <c r="H72" s="2">
        <f t="shared" si="3"/>
        <v>0</v>
      </c>
      <c r="I72" s="2">
        <f t="shared" si="3"/>
        <v>0</v>
      </c>
      <c r="J72" s="2">
        <f t="shared" si="3"/>
        <v>0</v>
      </c>
      <c r="K72" s="2">
        <f t="shared" si="3"/>
        <v>0</v>
      </c>
      <c r="L72" s="2">
        <f t="shared" si="3"/>
        <v>0</v>
      </c>
      <c r="M72" s="2">
        <f t="shared" si="3"/>
        <v>0</v>
      </c>
    </row>
    <row r="73" spans="1:13" x14ac:dyDescent="0.15">
      <c r="A73" t="s">
        <v>16</v>
      </c>
      <c r="B73" s="2">
        <f t="shared" si="3"/>
        <v>-87</v>
      </c>
      <c r="C73" s="2">
        <f t="shared" si="3"/>
        <v>-74</v>
      </c>
      <c r="D73" s="2">
        <f t="shared" si="3"/>
        <v>-102</v>
      </c>
      <c r="E73" s="2">
        <f t="shared" si="3"/>
        <v>0</v>
      </c>
      <c r="F73" s="2">
        <f t="shared" si="3"/>
        <v>0</v>
      </c>
      <c r="G73" s="2">
        <f t="shared" si="3"/>
        <v>0</v>
      </c>
      <c r="H73" s="2">
        <f t="shared" si="3"/>
        <v>0</v>
      </c>
      <c r="I73" s="2">
        <f t="shared" si="3"/>
        <v>0</v>
      </c>
      <c r="J73" s="2">
        <f t="shared" si="3"/>
        <v>0</v>
      </c>
      <c r="K73" s="2">
        <f t="shared" si="3"/>
        <v>0</v>
      </c>
      <c r="L73" s="2">
        <f t="shared" si="3"/>
        <v>0</v>
      </c>
      <c r="M73" s="2">
        <f t="shared" si="3"/>
        <v>0</v>
      </c>
    </row>
    <row r="74" spans="1:13" x14ac:dyDescent="0.15">
      <c r="A74" t="s">
        <v>7</v>
      </c>
      <c r="B74" s="2">
        <f t="shared" si="3"/>
        <v>0</v>
      </c>
      <c r="C74" s="2">
        <f t="shared" si="3"/>
        <v>0</v>
      </c>
      <c r="D74" s="2">
        <f t="shared" si="3"/>
        <v>0</v>
      </c>
      <c r="E74" s="2">
        <f t="shared" si="3"/>
        <v>0</v>
      </c>
      <c r="F74" s="2">
        <f t="shared" si="3"/>
        <v>0</v>
      </c>
      <c r="G74" s="2">
        <f t="shared" si="3"/>
        <v>0</v>
      </c>
      <c r="H74" s="2">
        <f t="shared" si="3"/>
        <v>0</v>
      </c>
      <c r="I74" s="2">
        <f t="shared" si="3"/>
        <v>0</v>
      </c>
      <c r="J74" s="2">
        <f t="shared" si="3"/>
        <v>0</v>
      </c>
      <c r="K74" s="2">
        <f t="shared" si="3"/>
        <v>0</v>
      </c>
      <c r="L74" s="2">
        <f t="shared" si="3"/>
        <v>0</v>
      </c>
      <c r="M74" s="2">
        <f t="shared" si="3"/>
        <v>0</v>
      </c>
    </row>
    <row r="75" spans="1:13" x14ac:dyDescent="0.15">
      <c r="A75" s="4" t="s">
        <v>8</v>
      </c>
      <c r="B75" s="5">
        <f>IF(B$55&lt;&gt;0,B46-B17,0)</f>
        <v>-53</v>
      </c>
      <c r="C75" s="5">
        <f t="shared" si="3"/>
        <v>-521</v>
      </c>
      <c r="D75" s="5">
        <f t="shared" si="3"/>
        <v>-960</v>
      </c>
      <c r="E75" s="5">
        <f t="shared" si="3"/>
        <v>0</v>
      </c>
      <c r="F75" s="5">
        <f t="shared" si="3"/>
        <v>0</v>
      </c>
      <c r="G75" s="5">
        <f t="shared" si="3"/>
        <v>0</v>
      </c>
      <c r="H75" s="5">
        <f t="shared" si="3"/>
        <v>0</v>
      </c>
      <c r="I75" s="5">
        <f t="shared" si="3"/>
        <v>0</v>
      </c>
      <c r="J75" s="5">
        <f t="shared" si="3"/>
        <v>0</v>
      </c>
      <c r="K75" s="5">
        <f t="shared" si="3"/>
        <v>0</v>
      </c>
      <c r="L75" s="5">
        <f t="shared" si="3"/>
        <v>0</v>
      </c>
      <c r="M75" s="5">
        <f t="shared" si="3"/>
        <v>0</v>
      </c>
    </row>
    <row r="76" spans="1:13" x14ac:dyDescent="0.15">
      <c r="A76" s="9" t="s">
        <v>18</v>
      </c>
      <c r="B76" s="10">
        <f>IF(B$55&lt;&gt;0,B47-B18,0)</f>
        <v>1088</v>
      </c>
      <c r="C76" s="10">
        <f t="shared" si="3"/>
        <v>-1437</v>
      </c>
      <c r="D76" s="10">
        <f t="shared" si="3"/>
        <v>-3676</v>
      </c>
      <c r="E76" s="10">
        <f t="shared" si="3"/>
        <v>0</v>
      </c>
      <c r="F76" s="10">
        <f t="shared" si="3"/>
        <v>0</v>
      </c>
      <c r="G76" s="10">
        <f t="shared" si="3"/>
        <v>0</v>
      </c>
      <c r="H76" s="10">
        <f t="shared" si="3"/>
        <v>0</v>
      </c>
      <c r="I76" s="10">
        <f t="shared" si="3"/>
        <v>0</v>
      </c>
      <c r="J76" s="10">
        <f t="shared" si="3"/>
        <v>0</v>
      </c>
      <c r="K76" s="10">
        <f t="shared" si="3"/>
        <v>0</v>
      </c>
      <c r="L76" s="10">
        <f t="shared" si="3"/>
        <v>0</v>
      </c>
      <c r="M76" s="10">
        <f t="shared" si="3"/>
        <v>0</v>
      </c>
    </row>
    <row r="77" spans="1:13" x14ac:dyDescent="0.15">
      <c r="A77" s="6" t="s">
        <v>19</v>
      </c>
      <c r="B77" s="10">
        <f>IF(B$55&lt;&gt;0,B64+B76,0)</f>
        <v>380</v>
      </c>
      <c r="C77" s="10">
        <f>IF(C$55&lt;&gt;0,C64+C76,0)</f>
        <v>4145</v>
      </c>
      <c r="D77" s="10">
        <f>IF(D$55&lt;&gt;0,D64+D76,0)</f>
        <v>6280</v>
      </c>
      <c r="E77" s="7">
        <f>'04'!$B48</f>
        <v>0</v>
      </c>
      <c r="F77" s="7">
        <f>'05'!$B48</f>
        <v>0</v>
      </c>
      <c r="G77" s="7">
        <f>'06'!$B48</f>
        <v>0</v>
      </c>
      <c r="H77" s="7">
        <f>'07'!$B48</f>
        <v>0</v>
      </c>
      <c r="I77" s="7">
        <f>'08'!$B48</f>
        <v>0</v>
      </c>
      <c r="J77" s="7">
        <f>'09'!$B48</f>
        <v>0</v>
      </c>
      <c r="K77" s="7">
        <f>'10'!$B48</f>
        <v>0</v>
      </c>
      <c r="L77" s="7">
        <f>'11'!$B48</f>
        <v>0</v>
      </c>
      <c r="M77" s="7">
        <f>'12'!$B48</f>
        <v>0</v>
      </c>
    </row>
    <row r="78" spans="1:13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15">
      <c r="A79" t="s">
        <v>9</v>
      </c>
      <c r="B79" s="2">
        <f t="shared" ref="B79:M80" si="4">IF(B$55&lt;&gt;0,B50-B21,0)</f>
        <v>0</v>
      </c>
      <c r="C79" s="2">
        <f t="shared" si="4"/>
        <v>0</v>
      </c>
      <c r="D79" s="2">
        <f t="shared" si="4"/>
        <v>0</v>
      </c>
      <c r="E79" s="2">
        <f t="shared" si="4"/>
        <v>0</v>
      </c>
      <c r="F79" s="2">
        <f t="shared" si="4"/>
        <v>0</v>
      </c>
      <c r="G79" s="2">
        <f t="shared" si="4"/>
        <v>0</v>
      </c>
      <c r="H79" s="2">
        <f t="shared" si="4"/>
        <v>0</v>
      </c>
      <c r="I79" s="2">
        <f t="shared" si="4"/>
        <v>0</v>
      </c>
      <c r="J79" s="2">
        <f t="shared" si="4"/>
        <v>0</v>
      </c>
      <c r="K79" s="2">
        <f t="shared" si="4"/>
        <v>0</v>
      </c>
      <c r="L79" s="2">
        <f t="shared" si="4"/>
        <v>0</v>
      </c>
      <c r="M79" s="2">
        <f t="shared" si="4"/>
        <v>0</v>
      </c>
    </row>
    <row r="80" spans="1:13" x14ac:dyDescent="0.15">
      <c r="A80" s="4" t="s">
        <v>10</v>
      </c>
      <c r="B80" s="2">
        <f t="shared" si="4"/>
        <v>0</v>
      </c>
      <c r="C80" s="2">
        <f t="shared" si="4"/>
        <v>0</v>
      </c>
      <c r="D80" s="2">
        <f t="shared" si="4"/>
        <v>0</v>
      </c>
      <c r="E80" s="2">
        <f t="shared" si="4"/>
        <v>0</v>
      </c>
      <c r="F80" s="2">
        <f t="shared" si="4"/>
        <v>0</v>
      </c>
      <c r="G80" s="2">
        <f t="shared" si="4"/>
        <v>0</v>
      </c>
      <c r="H80" s="2">
        <f t="shared" si="4"/>
        <v>0</v>
      </c>
      <c r="I80" s="2">
        <f t="shared" si="4"/>
        <v>0</v>
      </c>
      <c r="J80" s="2">
        <f t="shared" si="4"/>
        <v>0</v>
      </c>
      <c r="K80" s="2">
        <f t="shared" si="4"/>
        <v>0</v>
      </c>
      <c r="L80" s="2">
        <f t="shared" si="4"/>
        <v>0</v>
      </c>
      <c r="M80" s="2">
        <f t="shared" si="4"/>
        <v>0</v>
      </c>
    </row>
    <row r="81" spans="1:13" x14ac:dyDescent="0.15">
      <c r="A81" s="9" t="s">
        <v>20</v>
      </c>
      <c r="B81" s="10">
        <f>IF(B$55&lt;&gt;0,B52-B23,0)</f>
        <v>380</v>
      </c>
      <c r="C81" s="10">
        <f t="shared" ref="C81:M81" si="5">IF(C$55&lt;&gt;0,C52-C23,0)</f>
        <v>4145</v>
      </c>
      <c r="D81" s="10">
        <f t="shared" si="5"/>
        <v>6280</v>
      </c>
      <c r="E81" s="10">
        <f t="shared" si="5"/>
        <v>0</v>
      </c>
      <c r="F81" s="10">
        <f t="shared" si="5"/>
        <v>0</v>
      </c>
      <c r="G81" s="10">
        <f t="shared" si="5"/>
        <v>0</v>
      </c>
      <c r="H81" s="10">
        <f t="shared" si="5"/>
        <v>0</v>
      </c>
      <c r="I81" s="10">
        <f t="shared" si="5"/>
        <v>0</v>
      </c>
      <c r="J81" s="10">
        <f t="shared" si="5"/>
        <v>0</v>
      </c>
      <c r="K81" s="10">
        <f t="shared" si="5"/>
        <v>0</v>
      </c>
      <c r="L81" s="10">
        <f t="shared" si="5"/>
        <v>0</v>
      </c>
      <c r="M81" s="10">
        <f t="shared" si="5"/>
        <v>0</v>
      </c>
    </row>
    <row r="82" spans="1:13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15">
      <c r="A83" s="4" t="s">
        <v>11</v>
      </c>
      <c r="B83" s="5">
        <f t="shared" ref="B83:M84" si="6">IF(B$55&lt;&gt;0,B54-B25,0)</f>
        <v>0</v>
      </c>
      <c r="C83" s="5">
        <f t="shared" si="6"/>
        <v>0</v>
      </c>
      <c r="D83" s="5">
        <f t="shared" si="6"/>
        <v>0</v>
      </c>
      <c r="E83" s="5">
        <f t="shared" si="6"/>
        <v>0</v>
      </c>
      <c r="F83" s="5">
        <f t="shared" si="6"/>
        <v>0</v>
      </c>
      <c r="G83" s="5">
        <f t="shared" si="6"/>
        <v>0</v>
      </c>
      <c r="H83" s="5">
        <f t="shared" si="6"/>
        <v>0</v>
      </c>
      <c r="I83" s="5">
        <f t="shared" si="6"/>
        <v>0</v>
      </c>
      <c r="J83" s="5">
        <f t="shared" si="6"/>
        <v>0</v>
      </c>
      <c r="K83" s="5">
        <f t="shared" si="6"/>
        <v>0</v>
      </c>
      <c r="L83" s="5">
        <f t="shared" si="6"/>
        <v>0</v>
      </c>
      <c r="M83" s="5">
        <f t="shared" si="6"/>
        <v>0</v>
      </c>
    </row>
    <row r="84" spans="1:13" x14ac:dyDescent="0.15">
      <c r="A84" s="6" t="s">
        <v>21</v>
      </c>
      <c r="B84" s="10">
        <f>IF(B$55&lt;&gt;0,B55-B26,0)</f>
        <v>380</v>
      </c>
      <c r="C84" s="10">
        <f t="shared" si="6"/>
        <v>4145</v>
      </c>
      <c r="D84" s="10">
        <f t="shared" si="6"/>
        <v>6280</v>
      </c>
      <c r="E84" s="10">
        <f t="shared" si="6"/>
        <v>0</v>
      </c>
      <c r="F84" s="10">
        <f t="shared" si="6"/>
        <v>0</v>
      </c>
      <c r="G84" s="10">
        <f t="shared" si="6"/>
        <v>0</v>
      </c>
      <c r="H84" s="10">
        <f t="shared" si="6"/>
        <v>0</v>
      </c>
      <c r="I84" s="10">
        <f t="shared" si="6"/>
        <v>0</v>
      </c>
      <c r="J84" s="10">
        <f t="shared" si="6"/>
        <v>0</v>
      </c>
      <c r="K84" s="10">
        <f t="shared" si="6"/>
        <v>0</v>
      </c>
      <c r="L84" s="10">
        <f t="shared" si="6"/>
        <v>0</v>
      </c>
      <c r="M84" s="10">
        <f t="shared" si="6"/>
        <v>0</v>
      </c>
    </row>
  </sheetData>
  <mergeCells count="3">
    <mergeCell ref="B1:M1"/>
    <mergeCell ref="B30:M30"/>
    <mergeCell ref="B59:M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647-2572-BE4F-A7B5-30425523D9BD}">
  <dimension ref="A1"/>
  <sheetViews>
    <sheetView tabSelected="1" workbookViewId="0">
      <selection activeCell="P31" sqref="P31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ECC3-78E7-874F-8C4F-7C698020945A}">
  <dimension ref="A1:N26"/>
  <sheetViews>
    <sheetView showGridLines="0" workbookViewId="0"/>
  </sheetViews>
  <sheetFormatPr baseColWidth="10" defaultRowHeight="13" x14ac:dyDescent="0.15"/>
  <cols>
    <col min="1" max="1" width="30.5" customWidth="1"/>
  </cols>
  <sheetData>
    <row r="1" spans="1:14" s="8" customFormat="1" x14ac:dyDescent="0.15">
      <c r="A1" s="13"/>
      <c r="B1" s="11" t="str">
        <f ca="1">"BUDGET "&amp;YEAR(TODAY())</f>
        <v>BUDGET 2020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15">
      <c r="B2" s="12" t="s">
        <v>25</v>
      </c>
      <c r="C2" s="12" t="s">
        <v>26</v>
      </c>
      <c r="D2" s="12" t="s">
        <v>27</v>
      </c>
      <c r="E2" s="12" t="s">
        <v>30</v>
      </c>
      <c r="F2" s="12" t="s">
        <v>28</v>
      </c>
      <c r="G2" s="12" t="s">
        <v>29</v>
      </c>
      <c r="H2" s="12" t="s">
        <v>31</v>
      </c>
      <c r="I2" s="12" t="s">
        <v>32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12</v>
      </c>
    </row>
    <row r="3" spans="1:14" x14ac:dyDescent="0.15">
      <c r="A3" t="s">
        <v>1</v>
      </c>
      <c r="B3" s="2">
        <v>18000</v>
      </c>
      <c r="C3" s="2">
        <v>18000</v>
      </c>
      <c r="D3" s="2">
        <v>18000</v>
      </c>
      <c r="E3" s="2">
        <v>18000</v>
      </c>
      <c r="F3" s="2">
        <v>18000</v>
      </c>
      <c r="G3" s="2">
        <v>18000</v>
      </c>
      <c r="H3" s="2">
        <v>12000</v>
      </c>
      <c r="I3" s="2">
        <v>10000</v>
      </c>
      <c r="J3" s="2">
        <v>18000</v>
      </c>
      <c r="K3" s="2">
        <v>18000</v>
      </c>
      <c r="L3" s="2">
        <v>18000</v>
      </c>
      <c r="M3" s="2">
        <v>18000</v>
      </c>
      <c r="N3" s="2">
        <f>SUM(B3:M3)</f>
        <v>202000</v>
      </c>
    </row>
    <row r="4" spans="1:14" x14ac:dyDescent="0.15">
      <c r="A4" t="s">
        <v>0</v>
      </c>
      <c r="B4" s="2">
        <v>3500</v>
      </c>
      <c r="C4" s="2">
        <v>2500</v>
      </c>
      <c r="D4" s="2">
        <v>2500</v>
      </c>
      <c r="E4" s="2">
        <v>2500</v>
      </c>
      <c r="F4" s="2">
        <v>2500</v>
      </c>
      <c r="G4" s="2">
        <v>2500</v>
      </c>
      <c r="H4" s="2">
        <v>1000</v>
      </c>
      <c r="I4" s="2">
        <v>1000</v>
      </c>
      <c r="J4" s="2">
        <v>2500</v>
      </c>
      <c r="K4" s="2">
        <v>2500</v>
      </c>
      <c r="L4" s="2">
        <v>2500</v>
      </c>
      <c r="M4" s="2">
        <v>3500</v>
      </c>
      <c r="N4" s="2">
        <f t="shared" ref="N4:N17" si="0">SUM(B4:M4)</f>
        <v>29000</v>
      </c>
    </row>
    <row r="5" spans="1:14" x14ac:dyDescent="0.15">
      <c r="A5" s="4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f t="shared" si="0"/>
        <v>0</v>
      </c>
    </row>
    <row r="6" spans="1:14" x14ac:dyDescent="0.15">
      <c r="A6" s="6" t="s">
        <v>17</v>
      </c>
      <c r="B6" s="7">
        <f>SUM(B3:B5)</f>
        <v>21500</v>
      </c>
      <c r="C6" s="7">
        <f t="shared" ref="C6:N6" si="1">SUM(C3:C5)</f>
        <v>20500</v>
      </c>
      <c r="D6" s="7">
        <f t="shared" si="1"/>
        <v>20500</v>
      </c>
      <c r="E6" s="7">
        <f t="shared" si="1"/>
        <v>20500</v>
      </c>
      <c r="F6" s="7">
        <f t="shared" si="1"/>
        <v>20500</v>
      </c>
      <c r="G6" s="7">
        <f t="shared" si="1"/>
        <v>20500</v>
      </c>
      <c r="H6" s="7">
        <f t="shared" si="1"/>
        <v>13000</v>
      </c>
      <c r="I6" s="7">
        <f t="shared" si="1"/>
        <v>11000</v>
      </c>
      <c r="J6" s="7">
        <f t="shared" si="1"/>
        <v>20500</v>
      </c>
      <c r="K6" s="7">
        <f t="shared" si="1"/>
        <v>20500</v>
      </c>
      <c r="L6" s="7">
        <f t="shared" si="1"/>
        <v>20500</v>
      </c>
      <c r="M6" s="7">
        <f t="shared" si="1"/>
        <v>21500</v>
      </c>
      <c r="N6" s="7">
        <f t="shared" si="1"/>
        <v>231000</v>
      </c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A8" t="s">
        <v>13</v>
      </c>
      <c r="B8" s="2">
        <f>-B3/2</f>
        <v>-9000</v>
      </c>
      <c r="C8" s="2">
        <f t="shared" ref="C8:M8" si="2">-C3/2</f>
        <v>-9000</v>
      </c>
      <c r="D8" s="2">
        <f t="shared" si="2"/>
        <v>-9000</v>
      </c>
      <c r="E8" s="2">
        <f t="shared" si="2"/>
        <v>-9000</v>
      </c>
      <c r="F8" s="2">
        <f t="shared" si="2"/>
        <v>-9000</v>
      </c>
      <c r="G8" s="2">
        <f t="shared" si="2"/>
        <v>-9000</v>
      </c>
      <c r="H8" s="2">
        <f t="shared" si="2"/>
        <v>-6000</v>
      </c>
      <c r="I8" s="2">
        <f t="shared" si="2"/>
        <v>-5000</v>
      </c>
      <c r="J8" s="2">
        <f t="shared" si="2"/>
        <v>-9000</v>
      </c>
      <c r="K8" s="2">
        <f t="shared" si="2"/>
        <v>-9000</v>
      </c>
      <c r="L8" s="2">
        <f t="shared" si="2"/>
        <v>-9000</v>
      </c>
      <c r="M8" s="2">
        <f t="shared" si="2"/>
        <v>-9000</v>
      </c>
      <c r="N8" s="2">
        <f t="shared" si="0"/>
        <v>-101000</v>
      </c>
    </row>
    <row r="9" spans="1:14" x14ac:dyDescent="0.15">
      <c r="A9" t="s">
        <v>2</v>
      </c>
      <c r="B9" s="2">
        <v>-7528</v>
      </c>
      <c r="C9" s="2">
        <v>-7528</v>
      </c>
      <c r="D9" s="2">
        <v>-7528</v>
      </c>
      <c r="E9" s="2">
        <v>-7528</v>
      </c>
      <c r="F9" s="2">
        <v>-7528</v>
      </c>
      <c r="G9" s="2">
        <v>-7528</v>
      </c>
      <c r="H9" s="2">
        <v>-7528</v>
      </c>
      <c r="I9" s="2">
        <v>-7528</v>
      </c>
      <c r="J9" s="2">
        <v>-7528</v>
      </c>
      <c r="K9" s="2">
        <v>-7528</v>
      </c>
      <c r="L9" s="2">
        <v>-7528</v>
      </c>
      <c r="M9" s="2">
        <v>-7528</v>
      </c>
      <c r="N9" s="2">
        <f t="shared" si="0"/>
        <v>-90336</v>
      </c>
    </row>
    <row r="10" spans="1:14" x14ac:dyDescent="0.15">
      <c r="A10" t="s">
        <v>3</v>
      </c>
      <c r="B10" s="2">
        <v>-850</v>
      </c>
      <c r="C10" s="2">
        <v>-850</v>
      </c>
      <c r="D10" s="2">
        <v>-850</v>
      </c>
      <c r="E10" s="2">
        <v>-850</v>
      </c>
      <c r="F10" s="2">
        <v>-850</v>
      </c>
      <c r="G10" s="2">
        <v>-850</v>
      </c>
      <c r="H10" s="2">
        <v>-850</v>
      </c>
      <c r="I10" s="2">
        <v>-850</v>
      </c>
      <c r="J10" s="2">
        <v>-850</v>
      </c>
      <c r="K10" s="2">
        <v>-850</v>
      </c>
      <c r="L10" s="2">
        <v>-850</v>
      </c>
      <c r="M10" s="2">
        <v>-850</v>
      </c>
      <c r="N10" s="2">
        <f t="shared" si="0"/>
        <v>-10200</v>
      </c>
    </row>
    <row r="11" spans="1:14" x14ac:dyDescent="0.15">
      <c r="A11" t="s">
        <v>15</v>
      </c>
      <c r="B11" s="2">
        <v>-150</v>
      </c>
      <c r="C11" s="2">
        <v>-150</v>
      </c>
      <c r="D11" s="2">
        <v>-150</v>
      </c>
      <c r="E11" s="2">
        <v>-150</v>
      </c>
      <c r="F11" s="2">
        <v>-150</v>
      </c>
      <c r="G11" s="2">
        <v>-150</v>
      </c>
      <c r="H11" s="2">
        <v>-150</v>
      </c>
      <c r="I11" s="2">
        <v>-150</v>
      </c>
      <c r="J11" s="2">
        <v>-150</v>
      </c>
      <c r="K11" s="2">
        <v>-150</v>
      </c>
      <c r="L11" s="2">
        <v>-150</v>
      </c>
      <c r="M11" s="2">
        <v>-150</v>
      </c>
      <c r="N11" s="2">
        <f t="shared" si="0"/>
        <v>-1800</v>
      </c>
    </row>
    <row r="12" spans="1:14" x14ac:dyDescent="0.15">
      <c r="A12" t="s">
        <v>4</v>
      </c>
      <c r="B12" s="2">
        <v>-49</v>
      </c>
      <c r="C12" s="2">
        <v>-49</v>
      </c>
      <c r="D12" s="2">
        <v>-49</v>
      </c>
      <c r="E12" s="2">
        <v>-49</v>
      </c>
      <c r="F12" s="2">
        <v>-49</v>
      </c>
      <c r="G12" s="2">
        <v>-49</v>
      </c>
      <c r="H12" s="2">
        <v>-49</v>
      </c>
      <c r="I12" s="2">
        <v>-49</v>
      </c>
      <c r="J12" s="2">
        <v>-49</v>
      </c>
      <c r="K12" s="2">
        <v>-49</v>
      </c>
      <c r="L12" s="2">
        <v>-49</v>
      </c>
      <c r="M12" s="2">
        <v>-49</v>
      </c>
      <c r="N12" s="2">
        <f t="shared" si="0"/>
        <v>-588</v>
      </c>
    </row>
    <row r="13" spans="1:14" x14ac:dyDescent="0.15">
      <c r="A13" t="s">
        <v>5</v>
      </c>
      <c r="B13" s="2">
        <v>-120</v>
      </c>
      <c r="C13" s="2">
        <v>-120</v>
      </c>
      <c r="D13" s="2">
        <v>-120</v>
      </c>
      <c r="E13" s="2">
        <v>-120</v>
      </c>
      <c r="F13" s="2">
        <v>-120</v>
      </c>
      <c r="G13" s="2">
        <v>-120</v>
      </c>
      <c r="H13" s="2">
        <v>-120</v>
      </c>
      <c r="I13" s="2">
        <v>-120</v>
      </c>
      <c r="J13" s="2">
        <v>-120</v>
      </c>
      <c r="K13" s="2">
        <v>-120</v>
      </c>
      <c r="L13" s="2">
        <v>-120</v>
      </c>
      <c r="M13" s="2">
        <v>-120</v>
      </c>
      <c r="N13" s="2">
        <f t="shared" si="0"/>
        <v>-1440</v>
      </c>
    </row>
    <row r="14" spans="1:14" x14ac:dyDescent="0.15">
      <c r="A14" t="s">
        <v>6</v>
      </c>
      <c r="B14" s="2">
        <f>-B4*0.2</f>
        <v>-700</v>
      </c>
      <c r="C14" s="2">
        <f t="shared" ref="C14:M14" si="3">-C4*0.2</f>
        <v>-500</v>
      </c>
      <c r="D14" s="2">
        <f t="shared" si="3"/>
        <v>-500</v>
      </c>
      <c r="E14" s="2">
        <f t="shared" si="3"/>
        <v>-500</v>
      </c>
      <c r="F14" s="2">
        <f t="shared" si="3"/>
        <v>-500</v>
      </c>
      <c r="G14" s="2">
        <f t="shared" si="3"/>
        <v>-500</v>
      </c>
      <c r="H14" s="2">
        <f t="shared" si="3"/>
        <v>-200</v>
      </c>
      <c r="I14" s="2">
        <f t="shared" si="3"/>
        <v>-200</v>
      </c>
      <c r="J14" s="2">
        <f t="shared" si="3"/>
        <v>-500</v>
      </c>
      <c r="K14" s="2">
        <f t="shared" si="3"/>
        <v>-500</v>
      </c>
      <c r="L14" s="2">
        <f t="shared" si="3"/>
        <v>-500</v>
      </c>
      <c r="M14" s="2">
        <f t="shared" si="3"/>
        <v>-700</v>
      </c>
      <c r="N14" s="2">
        <f t="shared" si="0"/>
        <v>-5800</v>
      </c>
    </row>
    <row r="15" spans="1:14" x14ac:dyDescent="0.15">
      <c r="A15" t="s">
        <v>16</v>
      </c>
      <c r="B15" s="2">
        <v>-100</v>
      </c>
      <c r="C15" s="2">
        <v>-100</v>
      </c>
      <c r="D15" s="2">
        <v>-100</v>
      </c>
      <c r="E15" s="2">
        <v>-100</v>
      </c>
      <c r="F15" s="2">
        <v>-100</v>
      </c>
      <c r="G15" s="2">
        <v>-100</v>
      </c>
      <c r="H15" s="2">
        <v>-100</v>
      </c>
      <c r="I15" s="2">
        <v>-100</v>
      </c>
      <c r="J15" s="2">
        <v>-100</v>
      </c>
      <c r="K15" s="2">
        <v>-100</v>
      </c>
      <c r="L15" s="2">
        <v>-100</v>
      </c>
      <c r="M15" s="2">
        <v>-100</v>
      </c>
      <c r="N15" s="2">
        <f t="shared" si="0"/>
        <v>-1200</v>
      </c>
    </row>
    <row r="16" spans="1:14" x14ac:dyDescent="0.15">
      <c r="A1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-2000</v>
      </c>
      <c r="N16" s="2">
        <f t="shared" si="0"/>
        <v>-2000</v>
      </c>
    </row>
    <row r="17" spans="1:14" x14ac:dyDescent="0.15">
      <c r="A17" s="4" t="s">
        <v>8</v>
      </c>
      <c r="B17" s="5">
        <v>-200</v>
      </c>
      <c r="C17" s="5">
        <v>200</v>
      </c>
      <c r="D17" s="5">
        <v>200</v>
      </c>
      <c r="E17" s="5">
        <v>200</v>
      </c>
      <c r="F17" s="5">
        <v>200</v>
      </c>
      <c r="G17" s="5">
        <v>200</v>
      </c>
      <c r="H17" s="5">
        <v>200</v>
      </c>
      <c r="I17" s="5">
        <v>200</v>
      </c>
      <c r="J17" s="5">
        <v>200</v>
      </c>
      <c r="K17" s="5">
        <v>200</v>
      </c>
      <c r="L17" s="5">
        <v>200</v>
      </c>
      <c r="M17" s="5">
        <v>200</v>
      </c>
      <c r="N17" s="5">
        <f t="shared" si="0"/>
        <v>2000</v>
      </c>
    </row>
    <row r="18" spans="1:14" x14ac:dyDescent="0.15">
      <c r="A18" s="6" t="s">
        <v>18</v>
      </c>
      <c r="B18" s="7">
        <f>SUM(B8:B17)</f>
        <v>-18697</v>
      </c>
      <c r="C18" s="7">
        <f t="shared" ref="C18:N18" si="4">SUM(C8:C17)</f>
        <v>-18097</v>
      </c>
      <c r="D18" s="7">
        <f t="shared" si="4"/>
        <v>-18097</v>
      </c>
      <c r="E18" s="7">
        <f t="shared" si="4"/>
        <v>-18097</v>
      </c>
      <c r="F18" s="7">
        <f t="shared" si="4"/>
        <v>-18097</v>
      </c>
      <c r="G18" s="7">
        <f t="shared" si="4"/>
        <v>-18097</v>
      </c>
      <c r="H18" s="7">
        <f t="shared" si="4"/>
        <v>-14797</v>
      </c>
      <c r="I18" s="7">
        <f t="shared" si="4"/>
        <v>-13797</v>
      </c>
      <c r="J18" s="7">
        <f t="shared" si="4"/>
        <v>-18097</v>
      </c>
      <c r="K18" s="7">
        <f t="shared" si="4"/>
        <v>-18097</v>
      </c>
      <c r="L18" s="7">
        <f t="shared" si="4"/>
        <v>-18097</v>
      </c>
      <c r="M18" s="7">
        <f t="shared" si="4"/>
        <v>-20297</v>
      </c>
      <c r="N18" s="7">
        <f>SUM(N8:N17)</f>
        <v>-212364</v>
      </c>
    </row>
    <row r="19" spans="1:14" x14ac:dyDescent="0.15">
      <c r="A19" s="6" t="s">
        <v>19</v>
      </c>
      <c r="B19" s="7">
        <f>B6+B18</f>
        <v>2803</v>
      </c>
      <c r="C19" s="7">
        <f t="shared" ref="C19:N19" si="5">C6+C18</f>
        <v>2403</v>
      </c>
      <c r="D19" s="7">
        <f t="shared" si="5"/>
        <v>2403</v>
      </c>
      <c r="E19" s="7">
        <f t="shared" si="5"/>
        <v>2403</v>
      </c>
      <c r="F19" s="7">
        <f t="shared" si="5"/>
        <v>2403</v>
      </c>
      <c r="G19" s="7">
        <f t="shared" si="5"/>
        <v>2403</v>
      </c>
      <c r="H19" s="7">
        <f t="shared" si="5"/>
        <v>-1797</v>
      </c>
      <c r="I19" s="7">
        <f t="shared" si="5"/>
        <v>-2797</v>
      </c>
      <c r="J19" s="7">
        <f t="shared" si="5"/>
        <v>2403</v>
      </c>
      <c r="K19" s="7">
        <f t="shared" si="5"/>
        <v>2403</v>
      </c>
      <c r="L19" s="7">
        <f t="shared" si="5"/>
        <v>2403</v>
      </c>
      <c r="M19" s="7">
        <f t="shared" si="5"/>
        <v>1203</v>
      </c>
      <c r="N19" s="7">
        <f t="shared" si="5"/>
        <v>18636</v>
      </c>
    </row>
    <row r="20" spans="1:14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15">
      <c r="A21" t="s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v>-5500</v>
      </c>
      <c r="N21" s="2">
        <f t="shared" ref="N21:N22" si="6">SUM(B21:M21)</f>
        <v>-5500</v>
      </c>
    </row>
    <row r="22" spans="1:14" x14ac:dyDescent="0.15">
      <c r="A22" s="4" t="s">
        <v>10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-2500</v>
      </c>
      <c r="N22" s="5">
        <f t="shared" si="6"/>
        <v>-2500</v>
      </c>
    </row>
    <row r="23" spans="1:14" s="8" customFormat="1" x14ac:dyDescent="0.15">
      <c r="A23" s="9" t="s">
        <v>20</v>
      </c>
      <c r="B23" s="10">
        <f>B19+B21+B22</f>
        <v>2803</v>
      </c>
      <c r="C23" s="10">
        <f t="shared" ref="C23:N23" si="7">C19+C21+C22</f>
        <v>2403</v>
      </c>
      <c r="D23" s="10">
        <f t="shared" si="7"/>
        <v>2403</v>
      </c>
      <c r="E23" s="10">
        <f t="shared" si="7"/>
        <v>2403</v>
      </c>
      <c r="F23" s="10">
        <f t="shared" si="7"/>
        <v>2403</v>
      </c>
      <c r="G23" s="10">
        <f t="shared" si="7"/>
        <v>2403</v>
      </c>
      <c r="H23" s="10">
        <f t="shared" si="7"/>
        <v>-1797</v>
      </c>
      <c r="I23" s="10">
        <f t="shared" si="7"/>
        <v>-2797</v>
      </c>
      <c r="J23" s="10">
        <f t="shared" si="7"/>
        <v>2403</v>
      </c>
      <c r="K23" s="10">
        <f t="shared" si="7"/>
        <v>2403</v>
      </c>
      <c r="L23" s="10">
        <f t="shared" si="7"/>
        <v>2403</v>
      </c>
      <c r="M23" s="10">
        <f t="shared" si="7"/>
        <v>-6797</v>
      </c>
      <c r="N23" s="10">
        <f t="shared" si="7"/>
        <v>10636</v>
      </c>
    </row>
    <row r="24" spans="1:14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15">
      <c r="A25" s="4" t="s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>IF(N23&gt;0,-N23*15%,0)</f>
        <v>-1595.3999999999999</v>
      </c>
      <c r="N25" s="5">
        <f t="shared" ref="N25" si="8">SUM(B25:M25)</f>
        <v>-1595.3999999999999</v>
      </c>
    </row>
    <row r="26" spans="1:14" s="8" customFormat="1" x14ac:dyDescent="0.15">
      <c r="A26" s="6" t="s">
        <v>21</v>
      </c>
      <c r="B26" s="7">
        <f>B23+B25</f>
        <v>2803</v>
      </c>
      <c r="C26" s="7">
        <f t="shared" ref="C26:N26" si="9">C23+C25</f>
        <v>2403</v>
      </c>
      <c r="D26" s="7">
        <f t="shared" si="9"/>
        <v>2403</v>
      </c>
      <c r="E26" s="7">
        <f t="shared" si="9"/>
        <v>2403</v>
      </c>
      <c r="F26" s="7">
        <f t="shared" si="9"/>
        <v>2403</v>
      </c>
      <c r="G26" s="7">
        <f t="shared" si="9"/>
        <v>2403</v>
      </c>
      <c r="H26" s="7">
        <f t="shared" si="9"/>
        <v>-1797</v>
      </c>
      <c r="I26" s="7">
        <f t="shared" si="9"/>
        <v>-2797</v>
      </c>
      <c r="J26" s="7">
        <f t="shared" si="9"/>
        <v>2403</v>
      </c>
      <c r="K26" s="7">
        <f t="shared" si="9"/>
        <v>2403</v>
      </c>
      <c r="L26" s="7">
        <f t="shared" si="9"/>
        <v>2403</v>
      </c>
      <c r="M26" s="7">
        <f t="shared" si="9"/>
        <v>-8392.4</v>
      </c>
      <c r="N26" s="7">
        <f t="shared" si="9"/>
        <v>9040.6</v>
      </c>
    </row>
  </sheetData>
  <mergeCells count="1">
    <mergeCell ref="B1:N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903C-438B-8E42-9305-23A33A61586C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>
        <v>17895</v>
      </c>
    </row>
    <row r="4" spans="1:2" x14ac:dyDescent="0.15">
      <c r="A4" t="s">
        <v>0</v>
      </c>
      <c r="B4" s="2">
        <v>2897</v>
      </c>
    </row>
    <row r="5" spans="1:2" x14ac:dyDescent="0.15">
      <c r="A5" t="s">
        <v>14</v>
      </c>
      <c r="B5" s="2"/>
    </row>
    <row r="6" spans="1:2" x14ac:dyDescent="0.15">
      <c r="A6" t="s">
        <v>17</v>
      </c>
      <c r="B6" s="2">
        <v>20792</v>
      </c>
    </row>
    <row r="7" spans="1:2" x14ac:dyDescent="0.15">
      <c r="B7" s="2"/>
    </row>
    <row r="8" spans="1:2" x14ac:dyDescent="0.15">
      <c r="A8" t="s">
        <v>13</v>
      </c>
      <c r="B8" s="2">
        <v>-8015</v>
      </c>
    </row>
    <row r="9" spans="1:2" x14ac:dyDescent="0.15">
      <c r="A9" t="s">
        <v>2</v>
      </c>
      <c r="B9" s="2">
        <v>-7528</v>
      </c>
    </row>
    <row r="10" spans="1:2" x14ac:dyDescent="0.15">
      <c r="A10" t="s">
        <v>3</v>
      </c>
      <c r="B10" s="2">
        <v>-850</v>
      </c>
    </row>
    <row r="11" spans="1:2" x14ac:dyDescent="0.15">
      <c r="A11" t="s">
        <v>24</v>
      </c>
      <c r="B11" s="2">
        <v>-150</v>
      </c>
    </row>
    <row r="12" spans="1:2" x14ac:dyDescent="0.15">
      <c r="A12" t="s">
        <v>4</v>
      </c>
      <c r="B12" s="2">
        <v>-49</v>
      </c>
    </row>
    <row r="13" spans="1:2" x14ac:dyDescent="0.15">
      <c r="A13" t="s">
        <v>5</v>
      </c>
      <c r="B13" s="2">
        <v>-120</v>
      </c>
    </row>
    <row r="14" spans="1:2" x14ac:dyDescent="0.15">
      <c r="A14" t="s">
        <v>6</v>
      </c>
      <c r="B14" s="2">
        <v>-457</v>
      </c>
    </row>
    <row r="15" spans="1:2" x14ac:dyDescent="0.15">
      <c r="A15" t="s">
        <v>16</v>
      </c>
      <c r="B15" s="2">
        <v>-187</v>
      </c>
    </row>
    <row r="16" spans="1:2" x14ac:dyDescent="0.15">
      <c r="A16" t="s">
        <v>7</v>
      </c>
      <c r="B16" s="2"/>
    </row>
    <row r="17" spans="1:2" x14ac:dyDescent="0.15">
      <c r="A17" t="s">
        <v>8</v>
      </c>
      <c r="B17" s="2">
        <v>-253</v>
      </c>
    </row>
    <row r="18" spans="1:2" x14ac:dyDescent="0.15">
      <c r="A18" t="s">
        <v>18</v>
      </c>
      <c r="B18" s="2">
        <v>-17609</v>
      </c>
    </row>
    <row r="19" spans="1:2" x14ac:dyDescent="0.15">
      <c r="A19" t="s">
        <v>19</v>
      </c>
      <c r="B19" s="2">
        <v>3183</v>
      </c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>
        <v>3183</v>
      </c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>
        <v>3183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A2D1-D61A-F847-B6F5-783BE29079E4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>
        <v>22532</v>
      </c>
    </row>
    <row r="4" spans="1:2" x14ac:dyDescent="0.15">
      <c r="A4" t="s">
        <v>0</v>
      </c>
      <c r="B4" s="2">
        <v>4258</v>
      </c>
    </row>
    <row r="5" spans="1:2" x14ac:dyDescent="0.15">
      <c r="A5" t="s">
        <v>14</v>
      </c>
      <c r="B5" s="2"/>
    </row>
    <row r="6" spans="1:2" x14ac:dyDescent="0.15">
      <c r="A6" t="s">
        <v>17</v>
      </c>
      <c r="B6" s="2">
        <v>26790</v>
      </c>
    </row>
    <row r="7" spans="1:2" x14ac:dyDescent="0.15">
      <c r="B7" s="2"/>
    </row>
    <row r="8" spans="1:2" x14ac:dyDescent="0.15">
      <c r="A8" t="s">
        <v>13</v>
      </c>
      <c r="B8" s="2">
        <v>-10585</v>
      </c>
    </row>
    <row r="9" spans="1:2" x14ac:dyDescent="0.15">
      <c r="A9" t="s">
        <v>2</v>
      </c>
      <c r="B9" s="2">
        <v>-7528</v>
      </c>
    </row>
    <row r="10" spans="1:2" x14ac:dyDescent="0.15">
      <c r="A10" t="s">
        <v>3</v>
      </c>
      <c r="B10" s="2">
        <v>-850</v>
      </c>
    </row>
    <row r="11" spans="1:2" x14ac:dyDescent="0.15">
      <c r="A11" t="s">
        <v>24</v>
      </c>
      <c r="B11" s="2">
        <v>-150</v>
      </c>
    </row>
    <row r="12" spans="1:2" x14ac:dyDescent="0.15">
      <c r="A12" t="s">
        <v>4</v>
      </c>
      <c r="B12" s="2">
        <v>-49</v>
      </c>
    </row>
    <row r="13" spans="1:2" x14ac:dyDescent="0.15">
      <c r="A13" t="s">
        <v>5</v>
      </c>
      <c r="B13" s="2">
        <v>-120</v>
      </c>
    </row>
    <row r="14" spans="1:2" x14ac:dyDescent="0.15">
      <c r="A14" t="s">
        <v>6</v>
      </c>
      <c r="B14" s="2">
        <v>-985</v>
      </c>
    </row>
    <row r="15" spans="1:2" x14ac:dyDescent="0.15">
      <c r="A15" t="s">
        <v>16</v>
      </c>
      <c r="B15" s="2">
        <v>-87</v>
      </c>
    </row>
    <row r="16" spans="1:2" x14ac:dyDescent="0.15">
      <c r="A16" t="s">
        <v>7</v>
      </c>
      <c r="B16" s="2"/>
    </row>
    <row r="17" spans="1:2" x14ac:dyDescent="0.15">
      <c r="A17" t="s">
        <v>8</v>
      </c>
      <c r="B17" s="2">
        <v>-268</v>
      </c>
    </row>
    <row r="18" spans="1:2" x14ac:dyDescent="0.15">
      <c r="A18" t="s">
        <v>18</v>
      </c>
      <c r="B18" s="2">
        <v>-20622</v>
      </c>
    </row>
    <row r="19" spans="1:2" x14ac:dyDescent="0.15">
      <c r="A19" t="s">
        <v>19</v>
      </c>
      <c r="B19" s="2">
        <v>6168</v>
      </c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>
        <v>6168</v>
      </c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>
        <v>6168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68C0-5AF1-8C4F-A8DC-4910AD58C239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>
        <v>21587</v>
      </c>
    </row>
    <row r="4" spans="1:2" x14ac:dyDescent="0.15">
      <c r="A4" t="s">
        <v>0</v>
      </c>
      <c r="B4" s="2">
        <v>3287</v>
      </c>
    </row>
    <row r="5" spans="1:2" x14ac:dyDescent="0.15">
      <c r="A5" t="s">
        <v>14</v>
      </c>
      <c r="B5" s="2"/>
    </row>
    <row r="6" spans="1:2" x14ac:dyDescent="0.15">
      <c r="A6" t="s">
        <v>17</v>
      </c>
      <c r="B6" s="2">
        <v>24874</v>
      </c>
    </row>
    <row r="7" spans="1:2" x14ac:dyDescent="0.15">
      <c r="B7" s="2"/>
    </row>
    <row r="8" spans="1:2" x14ac:dyDescent="0.15">
      <c r="A8" t="s">
        <v>13</v>
      </c>
      <c r="B8" s="2">
        <v>-10247</v>
      </c>
    </row>
    <row r="9" spans="1:2" x14ac:dyDescent="0.15">
      <c r="A9" t="s">
        <v>2</v>
      </c>
      <c r="B9" s="2">
        <v>-7528</v>
      </c>
    </row>
    <row r="10" spans="1:2" x14ac:dyDescent="0.15">
      <c r="A10" t="s">
        <v>3</v>
      </c>
      <c r="B10" s="2">
        <v>-850</v>
      </c>
    </row>
    <row r="11" spans="1:2" x14ac:dyDescent="0.15">
      <c r="A11" t="s">
        <v>24</v>
      </c>
      <c r="B11" s="2">
        <v>-150</v>
      </c>
    </row>
    <row r="12" spans="1:2" x14ac:dyDescent="0.15">
      <c r="A12" t="s">
        <v>4</v>
      </c>
      <c r="B12" s="2">
        <v>-49</v>
      </c>
    </row>
    <row r="13" spans="1:2" x14ac:dyDescent="0.15">
      <c r="A13" t="s">
        <v>5</v>
      </c>
      <c r="B13" s="2">
        <v>-120</v>
      </c>
    </row>
    <row r="14" spans="1:2" x14ac:dyDescent="0.15">
      <c r="A14" t="s">
        <v>6</v>
      </c>
      <c r="B14" s="2">
        <v>-1025</v>
      </c>
    </row>
    <row r="15" spans="1:2" x14ac:dyDescent="0.15">
      <c r="A15" t="s">
        <v>16</v>
      </c>
      <c r="B15" s="2">
        <v>-128</v>
      </c>
    </row>
    <row r="16" spans="1:2" x14ac:dyDescent="0.15">
      <c r="A16" t="s">
        <v>7</v>
      </c>
      <c r="B16" s="2"/>
    </row>
    <row r="17" spans="1:2" x14ac:dyDescent="0.15">
      <c r="A17" t="s">
        <v>8</v>
      </c>
      <c r="B17" s="2">
        <v>-239</v>
      </c>
    </row>
    <row r="18" spans="1:2" x14ac:dyDescent="0.15">
      <c r="A18" t="s">
        <v>18</v>
      </c>
      <c r="B18" s="2">
        <v>-20336</v>
      </c>
    </row>
    <row r="19" spans="1:2" x14ac:dyDescent="0.15">
      <c r="A19" t="s">
        <v>19</v>
      </c>
      <c r="B19" s="2">
        <v>4538</v>
      </c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>
        <v>4538</v>
      </c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>
        <v>4538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ABC0-A682-324B-ACDE-BF0011039A22}">
  <dimension ref="A1:B26"/>
  <sheetViews>
    <sheetView workbookViewId="0"/>
  </sheetViews>
  <sheetFormatPr baseColWidth="10" defaultRowHeight="13" x14ac:dyDescent="0.15"/>
  <cols>
    <col min="1" max="1" width="30.1640625" customWidth="1"/>
    <col min="2" max="2" width="18.5" customWidth="1"/>
  </cols>
  <sheetData>
    <row r="1" spans="1:2" x14ac:dyDescent="0.15">
      <c r="A1" t="s">
        <v>22</v>
      </c>
      <c r="B1" t="s">
        <v>23</v>
      </c>
    </row>
    <row r="3" spans="1:2" x14ac:dyDescent="0.15">
      <c r="A3" t="s">
        <v>1</v>
      </c>
      <c r="B3" s="2"/>
    </row>
    <row r="4" spans="1:2" x14ac:dyDescent="0.15">
      <c r="A4" t="s">
        <v>0</v>
      </c>
      <c r="B4" s="2"/>
    </row>
    <row r="5" spans="1:2" x14ac:dyDescent="0.15">
      <c r="A5" t="s">
        <v>14</v>
      </c>
      <c r="B5" s="2"/>
    </row>
    <row r="6" spans="1:2" x14ac:dyDescent="0.15">
      <c r="A6" t="s">
        <v>17</v>
      </c>
      <c r="B6" s="2"/>
    </row>
    <row r="7" spans="1:2" x14ac:dyDescent="0.15">
      <c r="B7" s="2"/>
    </row>
    <row r="8" spans="1:2" x14ac:dyDescent="0.15">
      <c r="A8" t="s">
        <v>13</v>
      </c>
      <c r="B8" s="2"/>
    </row>
    <row r="9" spans="1:2" x14ac:dyDescent="0.15">
      <c r="A9" t="s">
        <v>2</v>
      </c>
      <c r="B9" s="2"/>
    </row>
    <row r="10" spans="1:2" x14ac:dyDescent="0.15">
      <c r="A10" t="s">
        <v>3</v>
      </c>
      <c r="B10" s="2"/>
    </row>
    <row r="11" spans="1:2" x14ac:dyDescent="0.15">
      <c r="A11" t="s">
        <v>24</v>
      </c>
      <c r="B11" s="2"/>
    </row>
    <row r="12" spans="1:2" x14ac:dyDescent="0.15">
      <c r="A12" t="s">
        <v>4</v>
      </c>
      <c r="B12" s="2"/>
    </row>
    <row r="13" spans="1:2" x14ac:dyDescent="0.15">
      <c r="A13" t="s">
        <v>5</v>
      </c>
      <c r="B13" s="2"/>
    </row>
    <row r="14" spans="1:2" x14ac:dyDescent="0.15">
      <c r="A14" t="s">
        <v>6</v>
      </c>
      <c r="B14" s="2"/>
    </row>
    <row r="15" spans="1:2" x14ac:dyDescent="0.15">
      <c r="A15" t="s">
        <v>16</v>
      </c>
      <c r="B15" s="2"/>
    </row>
    <row r="16" spans="1:2" x14ac:dyDescent="0.15">
      <c r="A16" t="s">
        <v>7</v>
      </c>
      <c r="B16" s="2"/>
    </row>
    <row r="17" spans="1:2" x14ac:dyDescent="0.15">
      <c r="A17" t="s">
        <v>8</v>
      </c>
      <c r="B17" s="2"/>
    </row>
    <row r="18" spans="1:2" x14ac:dyDescent="0.15">
      <c r="A18" t="s">
        <v>18</v>
      </c>
      <c r="B18" s="2"/>
    </row>
    <row r="19" spans="1:2" x14ac:dyDescent="0.15">
      <c r="A19" t="s">
        <v>19</v>
      </c>
      <c r="B19" s="2"/>
    </row>
    <row r="20" spans="1:2" x14ac:dyDescent="0.15">
      <c r="B20" s="2"/>
    </row>
    <row r="21" spans="1:2" x14ac:dyDescent="0.15">
      <c r="A21" t="s">
        <v>9</v>
      </c>
      <c r="B21" s="2"/>
    </row>
    <row r="22" spans="1:2" x14ac:dyDescent="0.15">
      <c r="A22" t="s">
        <v>10</v>
      </c>
      <c r="B22" s="2"/>
    </row>
    <row r="23" spans="1:2" x14ac:dyDescent="0.15">
      <c r="A23" t="s">
        <v>20</v>
      </c>
      <c r="B23" s="2"/>
    </row>
    <row r="24" spans="1:2" x14ac:dyDescent="0.15">
      <c r="B24" s="2"/>
    </row>
    <row r="25" spans="1:2" x14ac:dyDescent="0.15">
      <c r="A25" t="s">
        <v>11</v>
      </c>
      <c r="B25" s="2"/>
    </row>
    <row r="26" spans="1:2" x14ac:dyDescent="0.15">
      <c r="A26" t="s">
        <v>21</v>
      </c>
      <c r="B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Budget et réalisé - Ex 1</vt:lpstr>
      <vt:lpstr>Budget et réalisé - Ex 2</vt:lpstr>
      <vt:lpstr>Budget et réalisé - Ex 3</vt:lpstr>
      <vt:lpstr>Graphs</vt:lpstr>
      <vt:lpstr>Budget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Malingue</dc:creator>
  <cp:lastModifiedBy>Pascal Malingue</cp:lastModifiedBy>
  <dcterms:created xsi:type="dcterms:W3CDTF">2020-03-30T08:14:16Z</dcterms:created>
  <dcterms:modified xsi:type="dcterms:W3CDTF">2020-03-30T10:41:17Z</dcterms:modified>
</cp:coreProperties>
</file>